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Forms\Forms\"/>
    </mc:Choice>
  </mc:AlternateContent>
  <bookViews>
    <workbookView xWindow="0" yWindow="0" windowWidth="20490" windowHeight="7755" firstSheet="1" activeTab="5"/>
  </bookViews>
  <sheets>
    <sheet name="Introduction" sheetId="4" r:id="rId1"/>
    <sheet name="Competences Assessment" sheetId="1" r:id="rId2"/>
    <sheet name="Development Plan" sheetId="2" r:id="rId3"/>
    <sheet name="Next Year's Objectives" sheetId="6" r:id="rId4"/>
    <sheet name="Summary" sheetId="5" r:id="rId5"/>
    <sheet name="SBI" sheetId="7" r:id="rId6"/>
  </sheets>
  <externalReferences>
    <externalReference r:id="rId7"/>
  </externalReferences>
  <definedNames>
    <definedName name="A_Achievement">Summary!#REF!</definedName>
    <definedName name="A_Score">'Competences Assessment'!#REF!</definedName>
    <definedName name="A_Sum">'Competences Assessment'!#REF!</definedName>
    <definedName name="ACC_Achievement">Summary!$D$17</definedName>
    <definedName name="ACC_Score">Summary!$M$17</definedName>
    <definedName name="ACC_Sum">'Competences Assessment'!$E$56:$N$56</definedName>
    <definedName name="Accountability">'Competences Assessment'!$C$51:$D$55</definedName>
    <definedName name="Adaptability">Summary!#REF!</definedName>
    <definedName name="C_Achievement">[1]Summary!$C$7</definedName>
    <definedName name="C_M_Achievement">Summary!#REF!</definedName>
    <definedName name="C_M_Score">Summary!$M$15</definedName>
    <definedName name="C_M_SUM">'Competences Assessment'!$E$24:$N$24</definedName>
    <definedName name="C_Score">Summary!#REF!</definedName>
    <definedName name="C_Sum">'Competences Assessment'!#REF!</definedName>
    <definedName name="CL_Achievement">Summary!#REF!</definedName>
    <definedName name="CL_Score">'Competences Assessment'!#REF!</definedName>
    <definedName name="CL_Sum">'Competences Assessment'!#REF!</definedName>
    <definedName name="Coaching_Achievement">Summary!$D$16</definedName>
    <definedName name="Coaching_Mentoring">'Competences Assessment'!$C$34:$D$39</definedName>
    <definedName name="Coaching_Score">Summary!$M$16</definedName>
    <definedName name="Coaching_Sum">'Competences Assessment'!$E$40:$N$40</definedName>
    <definedName name="Communication_skills">'Competences Assessment'!#REF!</definedName>
    <definedName name="Continious_Learning">Summary!#REF!</definedName>
    <definedName name="Controlling">'Competences Assessment'!$C$18:$D$23</definedName>
    <definedName name="Controlling_Achievement">Summary!$D$15</definedName>
    <definedName name="D_Achievement">Summary!#REF!</definedName>
    <definedName name="D_Score">'Competences Assessment'!#REF!</definedName>
    <definedName name="D_Sum">'Competences Assessment'!#REF!</definedName>
    <definedName name="Delivering_Results">Summary!#REF!</definedName>
    <definedName name="EIC_Achievement">Summary!#REF!</definedName>
    <definedName name="EIC_Score">'Competences Assessment'!#REF!</definedName>
    <definedName name="EIC_Sum">'Competences Assessment'!#REF!</definedName>
    <definedName name="External_Achievement">Summary!$D$19</definedName>
    <definedName name="External_Internal_C">'Competences Assessment'!$C$84:$D$89</definedName>
    <definedName name="External_Internal_Customer">Summary!#REF!</definedName>
    <definedName name="External_Internal_Score">Summary!$M$19</definedName>
    <definedName name="External_Internal_Sum">'Competences Assessment'!$E$90:$N$90</definedName>
    <definedName name="I_Achievement">Summary!#REF!</definedName>
    <definedName name="I_Score">'Competences Assessment'!#REF!</definedName>
    <definedName name="I_Sum">'Competences Assessment'!#REF!</definedName>
    <definedName name="Inter_Skills">Summary!#REF!</definedName>
    <definedName name="Interpersonal_Skills">Summary!#REF!</definedName>
    <definedName name="Q_F_Achievement">Summary!$D$18</definedName>
    <definedName name="Q_F_Score">Summary!$M$18</definedName>
    <definedName name="Q_F_Sum">'Competences Assessment'!$E$73:$N$73</definedName>
    <definedName name="Q_Score">Summary!#REF!</definedName>
    <definedName name="Q_Sum">'Competences Assessment'!#REF!</definedName>
    <definedName name="Quality_focus">'Competences Assessment'!$C$68:$D$72</definedName>
    <definedName name="Quality_of_Work">'Competences Assessment'!#REF!</definedName>
    <definedName name="QW_Achievement">[1]Summary!$C$8</definedName>
    <definedName name="Reliability">'Competences Assessment'!#REF!</definedName>
    <definedName name="Reliability_achievement">[1]Summary!$C$6</definedName>
    <definedName name="Rscore">Summary!#REF!</definedName>
    <definedName name="RSum">'Competences Assessment'!#REF!</definedName>
    <definedName name="T_Score">Summary!#REF!</definedName>
    <definedName name="T_Sum">'Competences Assessment'!#REF!</definedName>
    <definedName name="Teamwork">'Competences Assessment'!#REF!</definedName>
    <definedName name="Time_Management">'Competences Assessment'!#REF!</definedName>
    <definedName name="TM_Achievement">[1]Summary!$C$9</definedName>
    <definedName name="TW_Achievement">[1]Summary!$C$10</definedName>
    <definedName name="TW_Score">Summary!#REF!</definedName>
    <definedName name="TW_Sum">'Competences Assessment'!#REF!</definedName>
  </definedNames>
  <calcPr calcId="152511"/>
</workbook>
</file>

<file path=xl/calcChain.xml><?xml version="1.0" encoding="utf-8"?>
<calcChain xmlns="http://schemas.openxmlformats.org/spreadsheetml/2006/main">
  <c r="M19" i="5" l="1"/>
  <c r="N90" i="1" s="1"/>
  <c r="M18" i="5"/>
  <c r="L73" i="1" s="1"/>
  <c r="M17" i="5"/>
  <c r="N56" i="1" s="1"/>
  <c r="M16" i="5"/>
  <c r="L40" i="1" s="1"/>
  <c r="M15" i="5"/>
  <c r="N24" i="1" s="1"/>
  <c r="G56" i="1" l="1"/>
  <c r="E40" i="1"/>
  <c r="K56" i="1"/>
  <c r="I40" i="1"/>
  <c r="G90" i="1"/>
  <c r="K24" i="1"/>
  <c r="G24" i="1"/>
  <c r="M40" i="1"/>
  <c r="K90" i="1"/>
  <c r="H24" i="1"/>
  <c r="L24" i="1"/>
  <c r="F40" i="1"/>
  <c r="J40" i="1"/>
  <c r="N40" i="1"/>
  <c r="H56" i="1"/>
  <c r="L56" i="1"/>
  <c r="F73" i="1"/>
  <c r="J73" i="1"/>
  <c r="N73" i="1"/>
  <c r="H90" i="1"/>
  <c r="L90" i="1"/>
  <c r="I73" i="1"/>
  <c r="E24" i="1"/>
  <c r="I24" i="1"/>
  <c r="M24" i="1"/>
  <c r="G40" i="1"/>
  <c r="K40" i="1"/>
  <c r="E56" i="1"/>
  <c r="I56" i="1"/>
  <c r="M56" i="1"/>
  <c r="G73" i="1"/>
  <c r="K73" i="1"/>
  <c r="E90" i="1"/>
  <c r="D19" i="5" s="1"/>
  <c r="I90" i="1"/>
  <c r="M90" i="1"/>
  <c r="E73" i="1"/>
  <c r="M73" i="1"/>
  <c r="F24" i="1"/>
  <c r="J24" i="1"/>
  <c r="H40" i="1"/>
  <c r="F56" i="1"/>
  <c r="J56" i="1"/>
  <c r="H73" i="1"/>
  <c r="F90" i="1"/>
  <c r="J90" i="1"/>
  <c r="E12" i="5"/>
  <c r="D17" i="5" l="1"/>
  <c r="D20" i="5"/>
  <c r="D18" i="5"/>
  <c r="D16" i="5"/>
  <c r="D15" i="5"/>
  <c r="C4" i="2" s="1"/>
  <c r="C24" i="5"/>
  <c r="G24" i="5" s="1"/>
</calcChain>
</file>

<file path=xl/sharedStrings.xml><?xml version="1.0" encoding="utf-8"?>
<sst xmlns="http://schemas.openxmlformats.org/spreadsheetml/2006/main" count="184" uniqueCount="138">
  <si>
    <t>Employee Name:</t>
  </si>
  <si>
    <t>Employee Title:</t>
  </si>
  <si>
    <t>Employee ID:</t>
  </si>
  <si>
    <t>Date of Employment At RAYA:</t>
  </si>
  <si>
    <t>Reporting To:</t>
  </si>
  <si>
    <t xml:space="preserve"> Evaluator’s Title</t>
  </si>
  <si>
    <t>Date of Appraisal:</t>
  </si>
  <si>
    <t>Competence Definition</t>
  </si>
  <si>
    <t>Why It Is Important to RAYA?</t>
  </si>
  <si>
    <t>Ratings</t>
  </si>
  <si>
    <t>Weights are Distributed Evenly Among the Questions</t>
  </si>
  <si>
    <t>Score</t>
  </si>
  <si>
    <t>Evaluators name:</t>
  </si>
  <si>
    <t>My Role as a Manager in the process involves:</t>
  </si>
  <si>
    <r>
      <t xml:space="preserve">· </t>
    </r>
    <r>
      <rPr>
        <sz val="11"/>
        <color theme="1"/>
        <rFont val="Candara"/>
        <family val="2"/>
      </rPr>
      <t>Setting main / annual objectives for each of my team members</t>
    </r>
  </si>
  <si>
    <r>
      <t>·</t>
    </r>
    <r>
      <rPr>
        <sz val="7"/>
        <color theme="1"/>
        <rFont val="Times New Roman"/>
        <family val="1"/>
      </rPr>
      <t xml:space="preserve"> </t>
    </r>
    <r>
      <rPr>
        <sz val="11"/>
        <color theme="1"/>
        <rFont val="Candara"/>
        <family val="2"/>
      </rPr>
      <t>Involving the employee in the objective’s setting process.</t>
    </r>
  </si>
  <si>
    <r>
      <t xml:space="preserve">· </t>
    </r>
    <r>
      <rPr>
        <sz val="11"/>
        <color theme="1"/>
        <rFont val="Candara"/>
        <family val="2"/>
      </rPr>
      <t>Submitting quarterly/monthly employee achievement on the system.</t>
    </r>
  </si>
  <si>
    <r>
      <t xml:space="preserve">· </t>
    </r>
    <r>
      <rPr>
        <sz val="11"/>
        <color theme="1"/>
        <rFont val="Candara"/>
        <family val="2"/>
      </rPr>
      <t>Monitoring employee's job performance throughout the year.</t>
    </r>
  </si>
  <si>
    <r>
      <t xml:space="preserve">· </t>
    </r>
    <r>
      <rPr>
        <sz val="11"/>
        <color theme="1"/>
        <rFont val="Candara"/>
        <family val="2"/>
      </rPr>
      <t>Coaching and mentoring employees towards self-development.</t>
    </r>
  </si>
  <si>
    <r>
      <t xml:space="preserve">· </t>
    </r>
    <r>
      <rPr>
        <sz val="11"/>
        <color theme="1"/>
        <rFont val="Candara"/>
        <family val="2"/>
      </rPr>
      <t>Conducting a fair and unbiased performance appraisal for each employee.</t>
    </r>
  </si>
  <si>
    <r>
      <t>·</t>
    </r>
    <r>
      <rPr>
        <sz val="7"/>
        <color theme="1"/>
        <rFont val="Times New Roman"/>
        <family val="1"/>
      </rPr>
      <t xml:space="preserve"> </t>
    </r>
    <r>
      <rPr>
        <sz val="11"/>
        <color theme="1"/>
        <rFont val="Candara"/>
        <family val="2"/>
      </rPr>
      <t>Developing performance improvement plan for poor performers.</t>
    </r>
  </si>
  <si>
    <t>My Role as an Employee’s in the process involves:</t>
  </si>
  <si>
    <r>
      <t>·</t>
    </r>
    <r>
      <rPr>
        <sz val="7"/>
        <color theme="1"/>
        <rFont val="Times New Roman"/>
        <family val="1"/>
      </rPr>
      <t xml:space="preserve"> </t>
    </r>
    <r>
      <rPr>
        <sz val="11"/>
        <color theme="1"/>
        <rFont val="Candara"/>
        <family val="2"/>
      </rPr>
      <t>Participating actively in the process through self-assessing competences.</t>
    </r>
  </si>
  <si>
    <r>
      <t xml:space="preserve">· </t>
    </r>
    <r>
      <rPr>
        <sz val="11"/>
        <color theme="1"/>
        <rFont val="Candara"/>
        <family val="2"/>
      </rPr>
      <t>Highlighting areas of weaknesses and areas of strengths.</t>
    </r>
  </si>
  <si>
    <t>Welcome to Raya Performance Management System</t>
  </si>
  <si>
    <t>Managing Performance is an ongoing process throughout the year….. Starting with the Objectives setting……Objectives Evaluation throughout the year…… Competences Evaluation……Planning for Development…</t>
  </si>
  <si>
    <t>Action Plan</t>
  </si>
  <si>
    <t>Expected Time</t>
  </si>
  <si>
    <t>Area of Development</t>
  </si>
  <si>
    <t>Technical Development</t>
  </si>
  <si>
    <t>Competence</t>
  </si>
  <si>
    <t>Achievement</t>
  </si>
  <si>
    <t>Question Score</t>
  </si>
  <si>
    <r>
      <rPr>
        <b/>
        <sz val="11"/>
        <color theme="1"/>
        <rFont val="Candara"/>
        <family val="2"/>
      </rPr>
      <t xml:space="preserve">Step 1: </t>
    </r>
    <r>
      <rPr>
        <sz val="11"/>
        <color theme="1"/>
        <rFont val="Candara"/>
        <family val="2"/>
      </rPr>
      <t>Use the Competences Assessment Form  (Sheet 1) to include your rating per question per competence</t>
    </r>
  </si>
  <si>
    <t xml:space="preserve">Summarize Job Holder's areas of stregths: </t>
  </si>
  <si>
    <t>Competence Development</t>
  </si>
  <si>
    <t>Overall Performance Appraisal Score:   %</t>
  </si>
  <si>
    <t>Overall Performance Appraisal Evaluation:</t>
  </si>
  <si>
    <t>JOB HOLDER’S COMMENTS:</t>
  </si>
  <si>
    <t>DIRECT MANAGER’S SUMMARY &amp; COMMENTS:</t>
  </si>
  <si>
    <t>Yearly Objective</t>
  </si>
  <si>
    <t>Dimension</t>
  </si>
  <si>
    <t xml:space="preserve"> Weight</t>
  </si>
  <si>
    <t>Expected Result</t>
  </si>
  <si>
    <t>Deadline</t>
  </si>
  <si>
    <t>Key Performance Indicator</t>
  </si>
  <si>
    <t>4-</t>
  </si>
  <si>
    <t>5-</t>
  </si>
  <si>
    <r>
      <t>1-</t>
    </r>
    <r>
      <rPr>
        <b/>
        <sz val="7"/>
        <color rgb="FF000000"/>
        <rFont val="Times New Roman"/>
        <family val="1"/>
      </rPr>
      <t/>
    </r>
  </si>
  <si>
    <r>
      <t>2-</t>
    </r>
    <r>
      <rPr>
        <b/>
        <sz val="7"/>
        <color rgb="FF000000"/>
        <rFont val="Times New Roman"/>
        <family val="1"/>
      </rPr>
      <t/>
    </r>
  </si>
  <si>
    <r>
      <t>3-</t>
    </r>
    <r>
      <rPr>
        <b/>
        <sz val="7"/>
        <color rgb="FF000000"/>
        <rFont val="Times New Roman"/>
        <family val="1"/>
      </rPr>
      <t/>
    </r>
  </si>
  <si>
    <r>
      <t xml:space="preserve">Ratings of </t>
    </r>
    <r>
      <rPr>
        <b/>
        <sz val="12"/>
        <color theme="1"/>
        <rFont val="Arial"/>
        <family val="2"/>
      </rPr>
      <t>Questions</t>
    </r>
  </si>
  <si>
    <r>
      <t xml:space="preserve"> </t>
    </r>
    <r>
      <rPr>
        <b/>
        <sz val="10"/>
        <color theme="1"/>
        <rFont val="Arial"/>
        <family val="2"/>
      </rPr>
      <t xml:space="preserve">The desire to anticipate, meet and exceed the needs and expectations of customers (internally and externally). It implies working together and building Long term customer relationships and focusing one's efforts on delivering increased </t>
    </r>
  </si>
  <si>
    <t>customer value.</t>
  </si>
  <si>
    <t xml:space="preserve">The process of providing customer satisfaction is based on an understanding of what customers want and need. Effective and successful businesses result from an anticipation and meeting or exceeding these needs.  A high quality customer experience will lead to generating more business transactions which in turn lead to more profitability and market growth. </t>
  </si>
  <si>
    <t>External / Internal Customer Focus</t>
  </si>
  <si>
    <t>Seeks to understand customers by actively seeks information to know customers’ circumstances, problems, expectations, and needs.</t>
  </si>
  <si>
    <t xml:space="preserve">Builds collaborative relationships with customers by building rapport and cooperative relationships.   </t>
  </si>
  <si>
    <t>Examine decisions, policy implementation from the perspective of the customer before acting.</t>
  </si>
  <si>
    <t xml:space="preserve">Sets up customer feedback systems by implementing effective ways to monitor and evaluate customer concerns, issues, and satisfaction and to anticipate customer needs.  </t>
  </si>
  <si>
    <r>
      <t>May trade off immediate costs for the sake of a long term relationship and ensures that the benefits of doing this are realised by RAYA.</t>
    </r>
    <r>
      <rPr>
        <b/>
        <sz val="10"/>
        <color rgb="FF000000"/>
        <rFont val="Arial"/>
        <family val="2"/>
      </rPr>
      <t xml:space="preserve"> </t>
    </r>
    <r>
      <rPr>
        <b/>
        <sz val="10"/>
        <color theme="1"/>
        <rFont val="Arial"/>
        <family val="2"/>
      </rPr>
      <t xml:space="preserve"> </t>
    </r>
  </si>
  <si>
    <t>Objectives</t>
  </si>
  <si>
    <t>Overall Competences Achievement</t>
  </si>
  <si>
    <t>Weight</t>
  </si>
  <si>
    <t>Overall Objectives Achievement</t>
  </si>
  <si>
    <r>
      <rPr>
        <b/>
        <sz val="11"/>
        <color theme="1"/>
        <rFont val="Calibri"/>
        <family val="2"/>
        <scheme val="minor"/>
      </rPr>
      <t xml:space="preserve">Step 2: </t>
    </r>
    <r>
      <rPr>
        <sz val="11"/>
        <color theme="1"/>
        <rFont val="Calibri"/>
        <family val="2"/>
        <scheme val="minor"/>
      </rPr>
      <t>Use the Development plan form ( Sheet 2) for employee development plan</t>
    </r>
  </si>
  <si>
    <t xml:space="preserve">The Following Competences Rated 70% and Below , please add development plan for each </t>
  </si>
  <si>
    <t>Overall Rating</t>
  </si>
  <si>
    <t>Definition</t>
  </si>
  <si>
    <t>Poor Performance</t>
  </si>
  <si>
    <t>Needs Improvement</t>
  </si>
  <si>
    <t>Performance Meets Expectation</t>
  </si>
  <si>
    <t>Occasional Exceptional Performance</t>
  </si>
  <si>
    <t>Consistent Outstanding Performance</t>
  </si>
  <si>
    <t>Competences Evaluation ( Weight 50%)</t>
  </si>
  <si>
    <t xml:space="preserve">PART I : Competence Evaluation </t>
  </si>
  <si>
    <t>PART II: Employee Development Plan</t>
  </si>
  <si>
    <t xml:space="preserve">     PART III: Next Year Objectives</t>
  </si>
  <si>
    <r>
      <rPr>
        <b/>
        <sz val="11"/>
        <color theme="1"/>
        <rFont val="Calibri"/>
        <family val="2"/>
        <scheme val="minor"/>
      </rPr>
      <t xml:space="preserve">Step3: </t>
    </r>
    <r>
      <rPr>
        <sz val="11"/>
        <color theme="1"/>
        <rFont val="Calibri"/>
        <family val="2"/>
        <scheme val="minor"/>
      </rPr>
      <t xml:space="preserve">Add Next Year's Objectives in the Objectives Form </t>
    </r>
  </si>
  <si>
    <t>STEPS for Using Performance Appraisal offline form:</t>
  </si>
  <si>
    <r>
      <rPr>
        <b/>
        <sz val="11"/>
        <color theme="1"/>
        <rFont val="Calibri"/>
        <family val="2"/>
        <scheme val="minor"/>
      </rPr>
      <t xml:space="preserve">Step 4: </t>
    </r>
    <r>
      <rPr>
        <sz val="11"/>
        <color theme="1"/>
        <rFont val="Calibri"/>
        <family val="2"/>
        <scheme val="minor"/>
      </rPr>
      <t xml:space="preserve"> Print out Summary form for signature</t>
    </r>
  </si>
  <si>
    <r>
      <rPr>
        <b/>
        <sz val="11"/>
        <color theme="1"/>
        <rFont val="Calibri"/>
        <family val="2"/>
        <scheme val="minor"/>
      </rPr>
      <t xml:space="preserve">Step 5: </t>
    </r>
    <r>
      <rPr>
        <sz val="11"/>
        <color theme="1"/>
        <rFont val="Calibri"/>
        <family val="2"/>
        <scheme val="minor"/>
      </rPr>
      <t xml:space="preserve">Send the soft copy and sugned form to the respective Human Resources representative </t>
    </r>
  </si>
  <si>
    <t xml:space="preserve">Department: </t>
  </si>
  <si>
    <t xml:space="preserve">Employee Name: </t>
  </si>
  <si>
    <t xml:space="preserve">Direct Manager Name:   </t>
  </si>
  <si>
    <t>Signature:</t>
  </si>
  <si>
    <t>Supervisors and Teamleaders Performance Appraisal Form</t>
  </si>
  <si>
    <t>Controlling and Monitoring</t>
  </si>
  <si>
    <r>
      <t>Controlling and monitoring consists of those processes performed to observe the execution of work practices so that potential problems can be identified in a timely manner and corrective action can be taken, when necessar</t>
    </r>
    <r>
      <rPr>
        <b/>
        <sz val="10"/>
        <color rgb="FFFFFFFF"/>
        <rFont val="Arial"/>
        <family val="2"/>
      </rPr>
      <t xml:space="preserve">y.  </t>
    </r>
  </si>
  <si>
    <t xml:space="preserve">There is a continuous need to keep an eye on team performance and reacting quickly and appropriately to any emergent issues.  This is vital for maintaining positive forward momentum.  This competence also helps in keeping stakeholders up to date on progress and team performance through reports and on-going documentation.  </t>
  </si>
  <si>
    <t xml:space="preserve"> </t>
  </si>
  <si>
    <t>Scopes work activities through identifying all the work required to complete and breaking these down it into manageable tasks.</t>
  </si>
  <si>
    <t>Identifies critical tasks and milestones through scheduling work activities and tasks, identifying interdependencies and drawing up a realistic and achievable plan.</t>
  </si>
  <si>
    <t xml:space="preserve">Monitors costs and resources by inducing processes such as resource planning and staff development to ensure that different tasks are completed within the approved budget and to the agreed quality standards. </t>
  </si>
  <si>
    <r>
      <t xml:space="preserve">Monitors Quality activities by effectuating quality assurance parameters. </t>
    </r>
    <r>
      <rPr>
        <b/>
        <sz val="10"/>
        <color theme="1"/>
        <rFont val="Arial"/>
        <family val="2"/>
      </rPr>
      <t xml:space="preserve"> </t>
    </r>
  </si>
  <si>
    <t>Manages interdepartmental communications to ensure a streamlined work processes.</t>
  </si>
  <si>
    <t>Assesses progress related to scope, benchmark goals, timeline, and budget to ensure that there are no unpleasant surprises as the work unfolds.  Takes necessary actions to correct any spotted deviations.</t>
  </si>
  <si>
    <t>Ratings below 6 and above 9 should be justified with concrete evidence</t>
  </si>
  <si>
    <t xml:space="preserve">Coaching and Mentoring </t>
  </si>
  <si>
    <t>Coaching and mentoring are increasingly used mainly for employee development, to indicate a positive change in individuals and to encourage the transfer of knowledge from the coach / mentor to the individual.  Coaching and mentoring are highly beneficial for the career growth of RAYA employees.</t>
  </si>
  <si>
    <t>Clarifies expected behaviours, knowledge, and level of proficiency by seeking and giving information and checking for understanding</t>
  </si>
  <si>
    <t>Provides instruction, positive models, and opportunities for observation in order to help others develop skills; encourages questions to ensure understanding.</t>
  </si>
  <si>
    <t>Helps people to look for new ways to solve problems and listens to others’ concerns about their ability to improve.</t>
  </si>
  <si>
    <t xml:space="preserve">Diagnoses problems and share solutions to create learning experiences.   </t>
  </si>
  <si>
    <t>Involves others in solutions with a goal of improving processes so that they can solve future problems independently.</t>
  </si>
  <si>
    <t>Establishes good interpersonal relationships by helping people feel valued, appreciated, and included in discussions (enhances self-esteem, empathizes, involves, discloses, supports).</t>
  </si>
  <si>
    <r>
      <t xml:space="preserve">  </t>
    </r>
    <r>
      <rPr>
        <b/>
        <sz val="14"/>
        <color theme="1"/>
        <rFont val="Arial"/>
        <family val="2"/>
      </rPr>
      <t>Accountability</t>
    </r>
  </si>
  <si>
    <r>
      <t xml:space="preserve"> </t>
    </r>
    <r>
      <rPr>
        <b/>
        <sz val="10"/>
        <color rgb="FF000000"/>
        <rFont val="Arial"/>
        <family val="2"/>
      </rPr>
      <t>Accepts full responsibility for self and contribution as a team member; displays honesty and truthfulness; confronts problems quickly; displays a strong commitment to</t>
    </r>
  </si>
  <si>
    <t>organizational success and inspires others to commit to Objectives</t>
  </si>
  <si>
    <t>Accountability is the guiding principle that defines how we make commitments to one another; how we measure and report our progress; how we interact when things go wrong, and how much ownership we take to get things done.  It is, in essence, the nerve centre that runs throughout every part of the organization, through working relationship to every member of every team.</t>
  </si>
  <si>
    <r>
      <t xml:space="preserve"> </t>
    </r>
    <r>
      <rPr>
        <b/>
        <sz val="10"/>
        <color theme="1"/>
        <rFont val="Arial"/>
        <family val="2"/>
      </rPr>
      <t xml:space="preserve">Ratings of </t>
    </r>
    <r>
      <rPr>
        <b/>
        <sz val="12"/>
        <color theme="1"/>
        <rFont val="Arial"/>
        <family val="2"/>
      </rPr>
      <t>Questions</t>
    </r>
  </si>
  <si>
    <t>Accountability</t>
  </si>
  <si>
    <t>Accepts full responsibility as a team member and meets personal commitments to others on time.  Displays honesty and truthfulness by committing to RAYA’s goals.</t>
  </si>
  <si>
    <t>Demonstrates commitment and professionalism to delivering his/her duty and presenting oneself as a credible representative of RAYA to maintain the clients’ trust and foster client loyalty.</t>
  </si>
  <si>
    <t xml:space="preserve">Takes Initiatives, persists at tasks and pursues completion of objectives.   </t>
  </si>
  <si>
    <t>Approaches challenges with a confident and responsive attitude.</t>
  </si>
  <si>
    <t>Balances multiple work demands and develops and utilizes measures to assess goal attainment and outcome achievement.</t>
  </si>
  <si>
    <r>
      <t xml:space="preserve"> </t>
    </r>
    <r>
      <rPr>
        <b/>
        <sz val="14"/>
        <color theme="1"/>
        <rFont val="Arial"/>
        <family val="2"/>
      </rPr>
      <t>Quality Focus</t>
    </r>
  </si>
  <si>
    <r>
      <t xml:space="preserve"> A</t>
    </r>
    <r>
      <rPr>
        <b/>
        <sz val="10"/>
        <color rgb="FF000000"/>
        <rFont val="Arial"/>
        <family val="2"/>
      </rPr>
      <t>ccomplishing tasks by considering all areas involved, no matter how</t>
    </r>
  </si>
  <si>
    <t xml:space="preserve">The fundamental reason for focusing on quality is the potential for an increased profitability. Quality builds up the brand and makes the product/ service more profitable. Moreover, consumers demand and expect quality in return for their money and they recognize quality, and are willing to pay for it. Better quality leads to increased production, lower warranty costs, and lower marketing costs. </t>
  </si>
  <si>
    <t>small; showing concern for all aspects of the job; accurately checking</t>
  </si>
  <si>
    <t>Processes and tasks; being watchful over a period of time.</t>
  </si>
  <si>
    <t>Quality Focus</t>
  </si>
  <si>
    <t xml:space="preserve">Follows accurately and carefully established standards, policies and procedures for completing work tasks. </t>
  </si>
  <si>
    <t>Watches attentively over job processes, tasks, and work products and reviews and edit where necessary all documents to ensure accuracy and completeness; completes reports, orders, or other documentation accurately.</t>
  </si>
  <si>
    <r>
      <t xml:space="preserve">Inform affected internal/external customers of changes in a timely manner and </t>
    </r>
    <r>
      <rPr>
        <b/>
        <sz val="10"/>
        <color theme="1"/>
        <rFont val="Arial"/>
        <family val="2"/>
      </rPr>
      <t>Seeks feedback from customers and colleagues to ensure quality standards are being maintained.</t>
    </r>
  </si>
  <si>
    <r>
      <t>Audits the work of others and n</t>
    </r>
    <r>
      <rPr>
        <b/>
        <sz val="10"/>
        <color rgb="FF000000"/>
        <rFont val="Arial"/>
        <family val="2"/>
      </rPr>
      <t>otice errors in work before it is distributed and checks to see that all details in each step of a procedure have been completed.</t>
    </r>
  </si>
  <si>
    <t>Displays resiliency and takes initiative and evaluates trends to improve efficiency and effectiveness resulting in high quality performance in self and in the organization.</t>
  </si>
  <si>
    <r>
      <t xml:space="preserve">  </t>
    </r>
    <r>
      <rPr>
        <b/>
        <sz val="14"/>
        <color theme="1"/>
        <rFont val="Arial"/>
        <family val="2"/>
      </rPr>
      <t>External / Internal Customer Focus</t>
    </r>
  </si>
  <si>
    <r>
      <t xml:space="preserve">Encourage others to be highly responsive to customer needs and </t>
    </r>
    <r>
      <rPr>
        <b/>
        <sz val="10"/>
        <color theme="1"/>
        <rFont val="Arial"/>
        <family val="2"/>
      </rPr>
      <t xml:space="preserve">see things from the customers' perspective. </t>
    </r>
    <r>
      <rPr>
        <b/>
        <sz val="10"/>
        <color rgb="FF000000"/>
        <rFont val="Arial"/>
        <family val="2"/>
      </rPr>
      <t xml:space="preserve">  </t>
    </r>
  </si>
  <si>
    <r>
      <t xml:space="preserve"> </t>
    </r>
    <r>
      <rPr>
        <b/>
        <sz val="10"/>
        <color rgb="FF000000"/>
        <rFont val="Arial"/>
        <family val="2"/>
      </rPr>
      <t>Providing timely guidance and feedback to help others strengthen specific knowledge/skill areas needed to accomplish a task or solve a problem.</t>
    </r>
  </si>
  <si>
    <t xml:space="preserve">Performance Appraisal Summary </t>
  </si>
  <si>
    <t xml:space="preserve">Overall Evaluation </t>
  </si>
  <si>
    <t>Current Year Objectives Achievement (Weight 50%)</t>
  </si>
  <si>
    <t>Objective / Competency</t>
  </si>
  <si>
    <t>Situation /Action (+/-)</t>
  </si>
  <si>
    <t>Behavior/Example</t>
  </si>
  <si>
    <t>Impact/Result</t>
  </si>
</sst>
</file>

<file path=xl/styles.xml><?xml version="1.0" encoding="utf-8"?>
<styleSheet xmlns="http://schemas.openxmlformats.org/spreadsheetml/2006/main" xmlns:mc="http://schemas.openxmlformats.org/markup-compatibility/2006" xmlns:x14ac="http://schemas.microsoft.com/office/spreadsheetml/2009/9/ac" mc:Ignorable="x14ac">
  <fonts count="39" x14ac:knownFonts="1">
    <font>
      <sz val="11"/>
      <color theme="1"/>
      <name val="Calibri"/>
      <family val="2"/>
      <scheme val="minor"/>
    </font>
    <font>
      <sz val="10"/>
      <color theme="1"/>
      <name val="Candara"/>
      <family val="2"/>
    </font>
    <font>
      <sz val="11"/>
      <color theme="1"/>
      <name val="Symbol"/>
      <family val="1"/>
      <charset val="2"/>
    </font>
    <font>
      <sz val="7"/>
      <color theme="1"/>
      <name val="Times New Roman"/>
      <family val="1"/>
    </font>
    <font>
      <sz val="11"/>
      <color theme="1"/>
      <name val="Candara"/>
      <family val="2"/>
    </font>
    <font>
      <b/>
      <sz val="11"/>
      <color theme="1"/>
      <name val="Candara"/>
      <family val="2"/>
    </font>
    <font>
      <b/>
      <sz val="15"/>
      <color rgb="FF0070C0"/>
      <name val="Candara"/>
      <family val="2"/>
    </font>
    <font>
      <b/>
      <sz val="11"/>
      <color rgb="FF0070C0"/>
      <name val="Candara"/>
      <family val="2"/>
    </font>
    <font>
      <b/>
      <sz val="10"/>
      <color rgb="FFFFFFFF"/>
      <name val="Candara"/>
      <family val="2"/>
    </font>
    <font>
      <b/>
      <sz val="10"/>
      <color theme="1"/>
      <name val="Candara"/>
      <family val="2"/>
    </font>
    <font>
      <b/>
      <sz val="12"/>
      <color theme="1"/>
      <name val="Candara"/>
      <family val="2"/>
    </font>
    <font>
      <sz val="12"/>
      <color theme="1"/>
      <name val="Candara"/>
      <family val="2"/>
    </font>
    <font>
      <b/>
      <sz val="12"/>
      <color rgb="FFFFFFFF"/>
      <name val="Candara"/>
      <family val="2"/>
    </font>
    <font>
      <b/>
      <sz val="11"/>
      <color theme="0"/>
      <name val="Candara"/>
      <family val="2"/>
    </font>
    <font>
      <sz val="11"/>
      <color theme="1"/>
      <name val="Calibri"/>
      <family val="2"/>
      <scheme val="minor"/>
    </font>
    <font>
      <b/>
      <sz val="11"/>
      <color theme="1"/>
      <name val="Calibri"/>
      <family val="2"/>
      <scheme val="minor"/>
    </font>
    <font>
      <b/>
      <sz val="12"/>
      <color theme="0"/>
      <name val="Candara"/>
      <family val="2"/>
    </font>
    <font>
      <b/>
      <sz val="12"/>
      <color theme="1"/>
      <name val="Calibri"/>
      <family val="2"/>
      <scheme val="minor"/>
    </font>
    <font>
      <b/>
      <sz val="13"/>
      <color theme="1"/>
      <name val="Candara"/>
      <family val="2"/>
    </font>
    <font>
      <b/>
      <sz val="9"/>
      <color rgb="FF000000"/>
      <name val="Arial"/>
      <family val="2"/>
    </font>
    <font>
      <b/>
      <sz val="7"/>
      <color rgb="FF000000"/>
      <name val="Times New Roman"/>
      <family val="1"/>
    </font>
    <font>
      <b/>
      <sz val="14"/>
      <color theme="1"/>
      <name val="Arial"/>
      <family val="2"/>
    </font>
    <font>
      <b/>
      <sz val="10"/>
      <color rgb="FFFF0000"/>
      <name val="Arial"/>
      <family val="2"/>
    </font>
    <font>
      <b/>
      <sz val="11"/>
      <color rgb="FFFFFFFF"/>
      <name val="Arial"/>
      <family val="2"/>
    </font>
    <font>
      <b/>
      <sz val="10"/>
      <color rgb="FF000000"/>
      <name val="Arial"/>
      <family val="2"/>
    </font>
    <font>
      <b/>
      <sz val="10"/>
      <color theme="1"/>
      <name val="Arial"/>
      <family val="2"/>
    </font>
    <font>
      <b/>
      <sz val="12"/>
      <color theme="1"/>
      <name val="Arial"/>
      <family val="2"/>
    </font>
    <font>
      <sz val="12"/>
      <color theme="1"/>
      <name val="Arial"/>
      <family val="2"/>
    </font>
    <font>
      <b/>
      <sz val="16"/>
      <color theme="1"/>
      <name val="Arial"/>
      <family val="2"/>
    </font>
    <font>
      <b/>
      <sz val="12"/>
      <color rgb="FFFF0000"/>
      <name val="Arial"/>
      <family val="2"/>
    </font>
    <font>
      <sz val="9"/>
      <color theme="1"/>
      <name val="Arial"/>
      <family val="2"/>
    </font>
    <font>
      <b/>
      <sz val="13"/>
      <color theme="0"/>
      <name val="Candara"/>
      <family val="2"/>
    </font>
    <font>
      <b/>
      <sz val="13"/>
      <color rgb="FFFF0000"/>
      <name val="Calibri"/>
      <family val="2"/>
      <scheme val="minor"/>
    </font>
    <font>
      <b/>
      <sz val="15"/>
      <color theme="9" tint="-0.249977111117893"/>
      <name val="Candara"/>
      <family val="2"/>
    </font>
    <font>
      <b/>
      <sz val="13"/>
      <color theme="9" tint="-0.249977111117893"/>
      <name val="Candara"/>
      <family val="2"/>
    </font>
    <font>
      <b/>
      <sz val="20"/>
      <color rgb="FF0070C0"/>
      <name val="Candara"/>
      <family val="2"/>
    </font>
    <font>
      <sz val="15"/>
      <color theme="1"/>
      <name val="Candara"/>
      <family val="2"/>
    </font>
    <font>
      <b/>
      <sz val="10"/>
      <color rgb="FFFFFFFF"/>
      <name val="Arial"/>
      <family val="2"/>
    </font>
    <font>
      <sz val="14"/>
      <color theme="1"/>
      <name val="Arial"/>
      <family val="2"/>
    </font>
  </fonts>
  <fills count="8">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rgb="FFE9E9ED"/>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s>
  <cellStyleXfs count="2">
    <xf numFmtId="0" fontId="0" fillId="0" borderId="0"/>
    <xf numFmtId="9" fontId="14" fillId="0" borderId="0" applyFont="0" applyFill="0" applyBorder="0" applyAlignment="0" applyProtection="0"/>
  </cellStyleXfs>
  <cellXfs count="140">
    <xf numFmtId="0" fontId="0" fillId="0" borderId="0" xfId="0"/>
    <xf numFmtId="0" fontId="0" fillId="2" borderId="0" xfId="0" applyFill="1"/>
    <xf numFmtId="0" fontId="1" fillId="0" borderId="0" xfId="0" applyFont="1" applyAlignment="1">
      <alignment horizontal="justify" vertical="center"/>
    </xf>
    <xf numFmtId="0" fontId="2" fillId="2" borderId="0" xfId="0" applyFont="1" applyFill="1" applyBorder="1" applyAlignment="1">
      <alignment horizontal="justify" vertical="center"/>
    </xf>
    <xf numFmtId="0" fontId="4" fillId="2" borderId="0" xfId="0" applyFont="1" applyFill="1" applyBorder="1" applyAlignment="1">
      <alignment horizontal="justify" vertical="center"/>
    </xf>
    <xf numFmtId="0" fontId="4" fillId="0" borderId="0" xfId="0" applyFont="1" applyAlignment="1">
      <alignment horizontal="left" vertical="center" wrapText="1"/>
    </xf>
    <xf numFmtId="0" fontId="6" fillId="2" borderId="0" xfId="0" applyFont="1" applyFill="1" applyBorder="1" applyAlignment="1">
      <alignment vertical="center"/>
    </xf>
    <xf numFmtId="0" fontId="7" fillId="2" borderId="0" xfId="0" applyFont="1" applyFill="1" applyBorder="1" applyAlignment="1">
      <alignment horizontal="justify" vertical="center"/>
    </xf>
    <xf numFmtId="0" fontId="5" fillId="0" borderId="2" xfId="0" applyFont="1" applyBorder="1" applyAlignment="1">
      <alignment horizontal="left" vertical="center" wrapText="1"/>
    </xf>
    <xf numFmtId="0" fontId="9" fillId="4" borderId="1" xfId="0" applyFont="1" applyFill="1" applyBorder="1" applyAlignment="1">
      <alignment horizontal="justify" vertical="center" wrapText="1"/>
    </xf>
    <xf numFmtId="0" fontId="8" fillId="3" borderId="1" xfId="0" applyFont="1" applyFill="1" applyBorder="1" applyAlignment="1">
      <alignment vertical="center" wrapText="1"/>
    </xf>
    <xf numFmtId="0" fontId="10" fillId="2" borderId="0" xfId="0" applyFont="1" applyFill="1" applyAlignment="1">
      <alignment vertical="center" wrapText="1"/>
    </xf>
    <xf numFmtId="0" fontId="11" fillId="2" borderId="0" xfId="0" applyFont="1" applyFill="1" applyAlignment="1">
      <alignment vertical="center"/>
    </xf>
    <xf numFmtId="0" fontId="16" fillId="3" borderId="0" xfId="0" applyFont="1" applyFill="1" applyAlignment="1">
      <alignment vertical="center"/>
    </xf>
    <xf numFmtId="0" fontId="10" fillId="2" borderId="0" xfId="0" applyFont="1" applyFill="1" applyAlignment="1">
      <alignment vertical="center"/>
    </xf>
    <xf numFmtId="0" fontId="8" fillId="3" borderId="1" xfId="0" applyFont="1" applyFill="1" applyBorder="1" applyAlignment="1">
      <alignment horizontal="justify" vertical="center" wrapText="1"/>
    </xf>
    <xf numFmtId="0" fontId="4" fillId="2" borderId="0" xfId="0" applyFont="1" applyFill="1"/>
    <xf numFmtId="0" fontId="13" fillId="3" borderId="1" xfId="0" applyFont="1" applyFill="1" applyBorder="1" applyProtection="1"/>
    <xf numFmtId="0" fontId="4" fillId="2" borderId="1" xfId="0" applyFont="1" applyFill="1" applyBorder="1" applyProtection="1"/>
    <xf numFmtId="9" fontId="4" fillId="2" borderId="1" xfId="0" applyNumberFormat="1" applyFont="1" applyFill="1" applyBorder="1" applyAlignment="1" applyProtection="1">
      <alignment horizontal="center"/>
    </xf>
    <xf numFmtId="0" fontId="4" fillId="2" borderId="0" xfId="0" applyFont="1" applyFill="1" applyBorder="1"/>
    <xf numFmtId="0" fontId="5" fillId="2" borderId="0" xfId="0" applyFont="1" applyFill="1"/>
    <xf numFmtId="0" fontId="11" fillId="2" borderId="0" xfId="0" applyFont="1" applyFill="1" applyBorder="1" applyAlignment="1">
      <alignment vertical="center"/>
    </xf>
    <xf numFmtId="0" fontId="31" fillId="3" borderId="0" xfId="0" applyFont="1" applyFill="1" applyAlignment="1">
      <alignment vertical="center"/>
    </xf>
    <xf numFmtId="0" fontId="4" fillId="2" borderId="15" xfId="0" applyFont="1" applyFill="1" applyBorder="1" applyProtection="1"/>
    <xf numFmtId="0" fontId="4" fillId="2" borderId="0" xfId="0" applyFont="1" applyFill="1" applyAlignment="1">
      <alignment vertical="center"/>
    </xf>
    <xf numFmtId="0" fontId="27" fillId="5" borderId="1" xfId="0" applyFont="1" applyFill="1" applyBorder="1" applyAlignment="1">
      <alignment vertical="center" wrapText="1"/>
    </xf>
    <xf numFmtId="0" fontId="0" fillId="2" borderId="1" xfId="0" applyFill="1" applyBorder="1" applyProtection="1">
      <protection locked="0"/>
    </xf>
    <xf numFmtId="0" fontId="9" fillId="2" borderId="1" xfId="0" applyFont="1" applyFill="1" applyBorder="1" applyAlignment="1" applyProtection="1">
      <alignment horizontal="justify" vertical="center" wrapText="1"/>
      <protection locked="0"/>
    </xf>
    <xf numFmtId="0" fontId="13" fillId="3" borderId="0" xfId="0" applyFont="1" applyFill="1"/>
    <xf numFmtId="10" fontId="0" fillId="0" borderId="1" xfId="0" applyNumberFormat="1" applyBorder="1"/>
    <xf numFmtId="0" fontId="0" fillId="0" borderId="1" xfId="0" applyBorder="1"/>
    <xf numFmtId="0" fontId="34" fillId="2" borderId="1" xfId="0" applyFont="1" applyFill="1" applyBorder="1" applyAlignment="1" applyProtection="1">
      <alignment vertical="center"/>
    </xf>
    <xf numFmtId="0" fontId="34" fillId="2" borderId="1" xfId="0" applyFont="1" applyFill="1" applyBorder="1" applyAlignment="1">
      <alignment vertical="center"/>
    </xf>
    <xf numFmtId="10" fontId="34" fillId="2" borderId="1" xfId="0" applyNumberFormat="1" applyFont="1" applyFill="1" applyBorder="1" applyAlignment="1">
      <alignment vertical="center"/>
    </xf>
    <xf numFmtId="0" fontId="35" fillId="2" borderId="0" xfId="0" applyFont="1" applyFill="1" applyAlignment="1">
      <alignment vertical="center"/>
    </xf>
    <xf numFmtId="9" fontId="34" fillId="2" borderId="1" xfId="1" applyFont="1" applyFill="1" applyBorder="1" applyAlignment="1">
      <alignment vertical="center"/>
    </xf>
    <xf numFmtId="9" fontId="34" fillId="2" borderId="1" xfId="1" applyFont="1" applyFill="1" applyBorder="1" applyAlignment="1">
      <alignment horizontal="center" vertical="center"/>
    </xf>
    <xf numFmtId="0" fontId="35" fillId="2" borderId="0" xfId="0" applyFont="1" applyFill="1" applyAlignment="1">
      <alignment horizontal="left" vertical="center"/>
    </xf>
    <xf numFmtId="0" fontId="19" fillId="6" borderId="7" xfId="0" applyFont="1" applyFill="1" applyBorder="1" applyAlignment="1" applyProtection="1">
      <alignment vertical="center" wrapText="1"/>
      <protection locked="0"/>
    </xf>
    <xf numFmtId="0" fontId="19" fillId="6" borderId="8" xfId="0" applyFont="1" applyFill="1" applyBorder="1" applyAlignment="1" applyProtection="1">
      <alignment vertical="center" wrapText="1"/>
      <protection locked="0"/>
    </xf>
    <xf numFmtId="0" fontId="19" fillId="6" borderId="3" xfId="0" applyFont="1" applyFill="1" applyBorder="1" applyAlignment="1" applyProtection="1">
      <alignment vertical="center" wrapText="1"/>
      <protection locked="0"/>
    </xf>
    <xf numFmtId="10" fontId="19" fillId="6" borderId="8" xfId="0" applyNumberFormat="1" applyFont="1" applyFill="1" applyBorder="1" applyAlignment="1" applyProtection="1">
      <alignment vertical="center" wrapText="1"/>
      <protection locked="0"/>
    </xf>
    <xf numFmtId="0" fontId="19" fillId="6" borderId="6" xfId="0" applyFont="1" applyFill="1" applyBorder="1" applyAlignment="1" applyProtection="1">
      <alignment horizontal="center" vertical="center" wrapText="1"/>
      <protection locked="0"/>
    </xf>
    <xf numFmtId="0" fontId="19" fillId="6" borderId="5" xfId="0" applyFont="1" applyFill="1" applyBorder="1" applyAlignment="1" applyProtection="1">
      <alignment horizontal="center" vertical="center" wrapText="1"/>
      <protection locked="0"/>
    </xf>
    <xf numFmtId="0" fontId="5" fillId="2" borderId="0" xfId="0" applyFont="1" applyFill="1" applyBorder="1"/>
    <xf numFmtId="0" fontId="0" fillId="2" borderId="18" xfId="0" applyFill="1" applyBorder="1"/>
    <xf numFmtId="0" fontId="32" fillId="2" borderId="17" xfId="0" applyFont="1" applyFill="1" applyBorder="1"/>
    <xf numFmtId="0" fontId="32" fillId="2" borderId="17" xfId="0" applyFont="1" applyFill="1" applyBorder="1" applyAlignment="1">
      <alignment vertical="center"/>
    </xf>
    <xf numFmtId="0" fontId="0" fillId="2" borderId="17" xfId="0" applyFill="1" applyBorder="1"/>
    <xf numFmtId="0" fontId="0" fillId="2" borderId="19" xfId="0" applyFill="1" applyBorder="1"/>
    <xf numFmtId="0" fontId="0" fillId="2" borderId="20" xfId="0" applyFill="1" applyBorder="1"/>
    <xf numFmtId="0" fontId="32" fillId="2" borderId="0" xfId="0" applyFont="1" applyFill="1" applyBorder="1"/>
    <xf numFmtId="0" fontId="0" fillId="2" borderId="0" xfId="0" applyFill="1" applyBorder="1"/>
    <xf numFmtId="0" fontId="0" fillId="2" borderId="21" xfId="0" applyFill="1" applyBorder="1"/>
    <xf numFmtId="0" fontId="17" fillId="2" borderId="0" xfId="0" applyFont="1" applyFill="1" applyBorder="1"/>
    <xf numFmtId="0" fontId="0" fillId="2" borderId="22" xfId="0" applyFill="1" applyBorder="1"/>
    <xf numFmtId="0" fontId="0" fillId="2" borderId="2" xfId="0" applyFill="1" applyBorder="1" applyProtection="1">
      <protection locked="0"/>
    </xf>
    <xf numFmtId="0" fontId="0" fillId="2" borderId="2" xfId="0" applyFill="1" applyBorder="1"/>
    <xf numFmtId="0" fontId="0" fillId="2" borderId="8" xfId="0" applyFill="1" applyBorder="1"/>
    <xf numFmtId="0" fontId="4" fillId="2" borderId="18" xfId="0" applyFont="1" applyFill="1" applyBorder="1"/>
    <xf numFmtId="0" fontId="4" fillId="2" borderId="17" xfId="0" applyFont="1" applyFill="1" applyBorder="1"/>
    <xf numFmtId="0" fontId="4" fillId="2" borderId="19" xfId="0" applyFont="1" applyFill="1" applyBorder="1"/>
    <xf numFmtId="0" fontId="4" fillId="2" borderId="20" xfId="0" applyFont="1" applyFill="1" applyBorder="1" applyAlignment="1">
      <alignment vertical="center"/>
    </xf>
    <xf numFmtId="0" fontId="18" fillId="2" borderId="0" xfId="0" applyFont="1" applyFill="1" applyBorder="1" applyAlignment="1">
      <alignment vertical="center"/>
    </xf>
    <xf numFmtId="0" fontId="4" fillId="2" borderId="0" xfId="0" applyFont="1" applyFill="1" applyBorder="1" applyAlignment="1">
      <alignment vertical="center"/>
    </xf>
    <xf numFmtId="0" fontId="4" fillId="2" borderId="21" xfId="0" applyFont="1" applyFill="1" applyBorder="1" applyAlignment="1">
      <alignment vertical="center"/>
    </xf>
    <xf numFmtId="0" fontId="4" fillId="2" borderId="20" xfId="0" applyFont="1" applyFill="1" applyBorder="1"/>
    <xf numFmtId="0" fontId="4" fillId="2" borderId="21" xfId="0" applyFont="1" applyFill="1" applyBorder="1"/>
    <xf numFmtId="10" fontId="4" fillId="2" borderId="0" xfId="0" applyNumberFormat="1" applyFont="1" applyFill="1" applyBorder="1"/>
    <xf numFmtId="0" fontId="18" fillId="2" borderId="0" xfId="0" applyFont="1" applyFill="1" applyBorder="1"/>
    <xf numFmtId="0" fontId="4" fillId="0" borderId="0" xfId="0" applyFont="1" applyBorder="1" applyAlignment="1">
      <alignment vertical="center"/>
    </xf>
    <xf numFmtId="0" fontId="4" fillId="0" borderId="0" xfId="0" applyFont="1" applyBorder="1" applyAlignment="1">
      <alignment horizontal="left" vertical="center"/>
    </xf>
    <xf numFmtId="0" fontId="18" fillId="0" borderId="0" xfId="0" applyFont="1" applyBorder="1"/>
    <xf numFmtId="0" fontId="5" fillId="2" borderId="20" xfId="0" applyFont="1" applyFill="1" applyBorder="1"/>
    <xf numFmtId="0" fontId="5" fillId="2" borderId="21" xfId="0" applyFont="1" applyFill="1" applyBorder="1"/>
    <xf numFmtId="0" fontId="4" fillId="2" borderId="22" xfId="0" applyFont="1" applyFill="1" applyBorder="1"/>
    <xf numFmtId="0" fontId="4" fillId="2" borderId="2" xfId="0" applyFont="1" applyFill="1" applyBorder="1"/>
    <xf numFmtId="0" fontId="4" fillId="2" borderId="8" xfId="0" applyFont="1" applyFill="1" applyBorder="1"/>
    <xf numFmtId="0" fontId="4" fillId="2" borderId="0" xfId="0" applyFont="1" applyFill="1" applyBorder="1" applyProtection="1">
      <protection locked="0"/>
    </xf>
    <xf numFmtId="0" fontId="5" fillId="0" borderId="16" xfId="0" applyFont="1" applyBorder="1" applyAlignment="1" applyProtection="1">
      <alignment vertical="center"/>
      <protection locked="0"/>
    </xf>
    <xf numFmtId="0" fontId="5" fillId="2" borderId="16" xfId="0" applyFont="1" applyFill="1" applyBorder="1" applyAlignment="1" applyProtection="1">
      <alignment vertical="center"/>
      <protection locked="0"/>
    </xf>
    <xf numFmtId="0" fontId="5" fillId="2" borderId="16" xfId="0" applyFont="1" applyFill="1" applyBorder="1" applyProtection="1">
      <protection locked="0"/>
    </xf>
    <xf numFmtId="0" fontId="4" fillId="2" borderId="1" xfId="0" applyFont="1" applyFill="1" applyBorder="1" applyProtection="1">
      <protection locked="0"/>
    </xf>
    <xf numFmtId="9" fontId="4" fillId="2" borderId="1" xfId="0" applyNumberFormat="1" applyFont="1" applyFill="1" applyBorder="1" applyAlignment="1" applyProtection="1">
      <alignment horizontal="center"/>
      <protection locked="0"/>
    </xf>
    <xf numFmtId="0" fontId="35" fillId="2" borderId="0" xfId="0" applyFont="1" applyFill="1" applyAlignment="1">
      <alignment horizontal="center" vertical="center"/>
    </xf>
    <xf numFmtId="0" fontId="4" fillId="2" borderId="0" xfId="0" applyFont="1" applyFill="1" applyAlignment="1">
      <alignment horizontal="center"/>
    </xf>
    <xf numFmtId="0" fontId="36" fillId="2" borderId="0" xfId="0" applyFont="1" applyFill="1" applyAlignment="1">
      <alignment horizontal="center" vertical="center"/>
    </xf>
    <xf numFmtId="0" fontId="24" fillId="2" borderId="0" xfId="0" applyFont="1" applyFill="1" applyBorder="1" applyAlignment="1">
      <alignment horizontal="center" vertical="center" textRotation="90" wrapText="1"/>
    </xf>
    <xf numFmtId="0" fontId="22" fillId="2" borderId="0" xfId="0" applyFont="1" applyFill="1" applyBorder="1" applyAlignment="1">
      <alignment horizontal="justify" vertical="center" wrapText="1"/>
    </xf>
    <xf numFmtId="0" fontId="29" fillId="2" borderId="0" xfId="0" applyFont="1" applyFill="1" applyBorder="1" applyAlignment="1">
      <alignment horizontal="center" vertical="center" wrapText="1"/>
    </xf>
    <xf numFmtId="0" fontId="26" fillId="7" borderId="1" xfId="0" applyFont="1" applyFill="1" applyBorder="1" applyAlignment="1">
      <alignment horizontal="center" vertical="center" wrapText="1"/>
    </xf>
    <xf numFmtId="0" fontId="27" fillId="2" borderId="1" xfId="0" applyFont="1" applyFill="1" applyBorder="1" applyAlignment="1" applyProtection="1">
      <alignment horizontal="center" vertical="center" wrapText="1"/>
      <protection locked="0"/>
    </xf>
    <xf numFmtId="0" fontId="4" fillId="2" borderId="0" xfId="0" applyFont="1" applyFill="1" applyBorder="1" applyAlignment="1">
      <alignment horizontal="left" vertical="center" wrapText="1"/>
    </xf>
    <xf numFmtId="0" fontId="23" fillId="2" borderId="1" xfId="0" applyFont="1" applyFill="1" applyBorder="1" applyAlignment="1">
      <alignment horizontal="justify" vertical="center" wrapText="1"/>
    </xf>
    <xf numFmtId="0" fontId="26" fillId="2" borderId="1" xfId="0" applyFont="1" applyFill="1" applyBorder="1" applyAlignment="1">
      <alignment horizontal="center" vertical="center" wrapText="1"/>
    </xf>
    <xf numFmtId="0" fontId="29" fillId="2" borderId="1" xfId="0" applyFont="1" applyFill="1" applyBorder="1" applyAlignment="1" applyProtection="1">
      <alignment horizontal="center" vertical="center" wrapText="1"/>
      <protection locked="0"/>
    </xf>
    <xf numFmtId="0" fontId="26" fillId="2" borderId="9"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12"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26" fillId="2" borderId="14" xfId="0" applyFont="1" applyFill="1" applyBorder="1" applyAlignment="1">
      <alignment horizontal="center" vertical="center" wrapText="1"/>
    </xf>
    <xf numFmtId="0" fontId="38"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25" fillId="2" borderId="1" xfId="0" applyFont="1" applyFill="1" applyBorder="1" applyAlignment="1">
      <alignment horizontal="center" vertical="center" textRotation="90" wrapText="1"/>
    </xf>
    <xf numFmtId="0" fontId="27" fillId="2" borderId="1" xfId="0" applyFont="1" applyFill="1" applyBorder="1" applyAlignment="1">
      <alignment horizontal="center" vertical="center" wrapText="1"/>
    </xf>
    <xf numFmtId="0" fontId="24" fillId="2" borderId="1" xfId="0" applyFont="1" applyFill="1" applyBorder="1" applyAlignment="1">
      <alignment horizontal="justify" vertical="center" wrapText="1"/>
    </xf>
    <xf numFmtId="0" fontId="25" fillId="2" borderId="1" xfId="0" applyFont="1" applyFill="1" applyBorder="1" applyAlignment="1">
      <alignment horizontal="justify" vertical="center" wrapText="1"/>
    </xf>
    <xf numFmtId="0" fontId="24" fillId="2" borderId="1" xfId="0" applyFont="1" applyFill="1" applyBorder="1" applyAlignment="1">
      <alignment horizontal="center" vertical="center" textRotation="90" wrapText="1"/>
    </xf>
    <xf numFmtId="0" fontId="22" fillId="2" borderId="1" xfId="0" applyFont="1" applyFill="1" applyBorder="1" applyAlignment="1">
      <alignment horizontal="justify" vertical="center" wrapText="1"/>
    </xf>
    <xf numFmtId="0" fontId="28" fillId="2" borderId="1" xfId="0" applyFont="1" applyFill="1" applyBorder="1" applyAlignment="1">
      <alignment horizontal="center" vertical="center" wrapText="1"/>
    </xf>
    <xf numFmtId="0" fontId="30" fillId="2" borderId="1" xfId="0" applyFont="1" applyFill="1" applyBorder="1" applyAlignment="1">
      <alignment horizontal="justify" vertical="center" wrapText="1"/>
    </xf>
    <xf numFmtId="0" fontId="38" fillId="2" borderId="1" xfId="0" applyFont="1" applyFill="1" applyBorder="1" applyAlignment="1">
      <alignment horizontal="center" vertical="center" textRotation="90" wrapText="1"/>
    </xf>
    <xf numFmtId="0" fontId="0" fillId="2" borderId="1" xfId="0" applyFill="1" applyBorder="1" applyAlignment="1">
      <alignment vertical="top" wrapText="1"/>
    </xf>
    <xf numFmtId="0" fontId="37" fillId="2" borderId="1" xfId="0" applyFont="1" applyFill="1" applyBorder="1" applyAlignment="1">
      <alignment horizontal="justify" vertical="center" wrapText="1"/>
    </xf>
    <xf numFmtId="0" fontId="10" fillId="2" borderId="0" xfId="0" applyFont="1" applyFill="1" applyAlignment="1" applyProtection="1">
      <alignment vertical="center" wrapText="1"/>
      <protection locked="0"/>
    </xf>
    <xf numFmtId="0" fontId="21" fillId="2" borderId="1" xfId="0" applyFont="1" applyFill="1" applyBorder="1" applyAlignment="1">
      <alignment horizontal="center" vertical="center" wrapText="1"/>
    </xf>
    <xf numFmtId="0" fontId="35" fillId="2" borderId="0" xfId="0" applyFont="1" applyFill="1" applyAlignment="1">
      <alignment horizontal="right" vertical="center"/>
    </xf>
    <xf numFmtId="0" fontId="10" fillId="2" borderId="0" xfId="0" applyFont="1" applyFill="1" applyAlignment="1" applyProtection="1">
      <alignment horizontal="left" vertical="center" wrapText="1"/>
      <protection locked="0"/>
    </xf>
    <xf numFmtId="0" fontId="24" fillId="2" borderId="1" xfId="0" applyFont="1" applyFill="1" applyBorder="1" applyAlignment="1">
      <alignment vertical="center" wrapText="1"/>
    </xf>
    <xf numFmtId="0" fontId="12" fillId="3" borderId="1" xfId="0" applyFont="1" applyFill="1" applyBorder="1" applyAlignment="1">
      <alignment horizontal="justify" vertical="center" wrapText="1"/>
    </xf>
    <xf numFmtId="0" fontId="0" fillId="2" borderId="3"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35" fillId="2" borderId="0" xfId="0" applyFont="1" applyFill="1" applyAlignment="1">
      <alignment horizontal="left" vertical="center"/>
    </xf>
    <xf numFmtId="0" fontId="19" fillId="6" borderId="4" xfId="0" applyFont="1" applyFill="1" applyBorder="1" applyAlignment="1" applyProtection="1">
      <alignment horizontal="center" vertical="center" wrapText="1"/>
      <protection locked="0"/>
    </xf>
    <xf numFmtId="0" fontId="19" fillId="6" borderId="5" xfId="0" applyFont="1" applyFill="1" applyBorder="1" applyAlignment="1" applyProtection="1">
      <alignment horizontal="center" vertical="center" wrapText="1"/>
      <protection locked="0"/>
    </xf>
    <xf numFmtId="0" fontId="35" fillId="2" borderId="2" xfId="0" applyFont="1" applyFill="1" applyBorder="1" applyAlignment="1">
      <alignment horizontal="center" vertical="center"/>
    </xf>
    <xf numFmtId="9" fontId="33" fillId="2" borderId="3" xfId="1" applyFont="1" applyFill="1" applyBorder="1" applyAlignment="1">
      <alignment horizontal="center" vertical="center"/>
    </xf>
    <xf numFmtId="9" fontId="33" fillId="2" borderId="5" xfId="1" applyFont="1" applyFill="1" applyBorder="1" applyAlignment="1">
      <alignment horizontal="center" vertical="center"/>
    </xf>
    <xf numFmtId="0" fontId="13" fillId="3" borderId="3" xfId="0" applyFont="1" applyFill="1" applyBorder="1" applyAlignment="1" applyProtection="1">
      <alignment horizontal="left"/>
    </xf>
    <xf numFmtId="0" fontId="13" fillId="3" borderId="5" xfId="0" applyFont="1" applyFill="1" applyBorder="1" applyAlignment="1" applyProtection="1">
      <alignment horizontal="left"/>
    </xf>
    <xf numFmtId="0" fontId="33" fillId="2" borderId="3" xfId="0" applyFont="1" applyFill="1" applyBorder="1" applyAlignment="1">
      <alignment horizontal="center" vertical="center"/>
    </xf>
    <xf numFmtId="0" fontId="33" fillId="2" borderId="4" xfId="0" applyFont="1" applyFill="1" applyBorder="1" applyAlignment="1">
      <alignment horizontal="center" vertical="center"/>
    </xf>
    <xf numFmtId="0" fontId="33" fillId="2" borderId="5" xfId="0" applyFont="1" applyFill="1" applyBorder="1" applyAlignment="1">
      <alignment horizontal="center" vertical="center"/>
    </xf>
    <xf numFmtId="0" fontId="4" fillId="2" borderId="3" xfId="0" applyFont="1" applyFill="1" applyBorder="1" applyAlignment="1" applyProtection="1">
      <alignment horizontal="center"/>
      <protection locked="0"/>
    </xf>
    <xf numFmtId="0" fontId="4" fillId="2" borderId="4" xfId="0" applyFont="1" applyFill="1" applyBorder="1" applyAlignment="1" applyProtection="1">
      <alignment horizontal="center"/>
      <protection locked="0"/>
    </xf>
    <xf numFmtId="0" fontId="4" fillId="2" borderId="5" xfId="0" applyFont="1" applyFill="1" applyBorder="1" applyAlignment="1" applyProtection="1">
      <alignment horizontal="center"/>
      <protection locked="0"/>
    </xf>
    <xf numFmtId="0" fontId="15" fillId="0" borderId="1" xfId="0" applyFont="1" applyBorder="1" applyAlignment="1">
      <alignment horizont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0</xdr:row>
      <xdr:rowOff>104775</xdr:rowOff>
    </xdr:from>
    <xdr:to>
      <xdr:col>6</xdr:col>
      <xdr:colOff>5080</xdr:colOff>
      <xdr:row>9</xdr:row>
      <xdr:rowOff>120015</xdr:rowOff>
    </xdr:to>
    <xdr:pic>
      <xdr:nvPicPr>
        <xdr:cNvPr id="2" name="Picture 1" descr="Picture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3020" t="11284" r="14648" b="17795"/>
        <a:stretch>
          <a:fillRect/>
        </a:stretch>
      </xdr:blipFill>
      <xdr:spPr bwMode="auto">
        <a:xfrm>
          <a:off x="5448300" y="104775"/>
          <a:ext cx="2443480" cy="1796415"/>
        </a:xfrm>
        <a:prstGeom prst="rect">
          <a:avLst/>
        </a:prstGeom>
        <a:noFill/>
        <a:ln>
          <a:noFill/>
        </a:ln>
        <a:effectLst/>
      </xdr:spPr>
    </xdr:pic>
    <xdr:clientData/>
  </xdr:twoCellAnchor>
  <xdr:twoCellAnchor editAs="oneCell">
    <xdr:from>
      <xdr:col>1</xdr:col>
      <xdr:colOff>9525</xdr:colOff>
      <xdr:row>0</xdr:row>
      <xdr:rowOff>133350</xdr:rowOff>
    </xdr:from>
    <xdr:to>
      <xdr:col>1</xdr:col>
      <xdr:colOff>1167130</xdr:colOff>
      <xdr:row>2</xdr:row>
      <xdr:rowOff>68580</xdr:rowOff>
    </xdr:to>
    <xdr:pic>
      <xdr:nvPicPr>
        <xdr:cNvPr id="3" name="Picture 2" descr="I:\Raya Logos\Raya1.jpg"/>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19125" y="133350"/>
          <a:ext cx="1157605" cy="3162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5293</xdr:colOff>
      <xdr:row>0</xdr:row>
      <xdr:rowOff>138641</xdr:rowOff>
    </xdr:from>
    <xdr:to>
      <xdr:col>2</xdr:col>
      <xdr:colOff>549064</xdr:colOff>
      <xdr:row>1</xdr:row>
      <xdr:rowOff>316229</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5318" y="138641"/>
          <a:ext cx="1153371" cy="320463"/>
        </a:xfrm>
        <a:prstGeom prst="rect">
          <a:avLst/>
        </a:prstGeom>
        <a:noFill/>
        <a:ln>
          <a:noFill/>
        </a:ln>
      </xdr:spPr>
    </xdr:pic>
    <xdr:clientData/>
  </xdr:twoCellAnchor>
  <xdr:twoCellAnchor editAs="oneCell">
    <xdr:from>
      <xdr:col>8</xdr:col>
      <xdr:colOff>133350</xdr:colOff>
      <xdr:row>2</xdr:row>
      <xdr:rowOff>0</xdr:rowOff>
    </xdr:from>
    <xdr:to>
      <xdr:col>13</xdr:col>
      <xdr:colOff>350610</xdr:colOff>
      <xdr:row>7</xdr:row>
      <xdr:rowOff>247947</xdr:rowOff>
    </xdr:to>
    <xdr:pic>
      <xdr:nvPicPr>
        <xdr:cNvPr id="3"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562725" y="571500"/>
          <a:ext cx="2169886" cy="212437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9525</xdr:colOff>
      <xdr:row>0</xdr:row>
      <xdr:rowOff>95250</xdr:rowOff>
    </xdr:from>
    <xdr:to>
      <xdr:col>2</xdr:col>
      <xdr:colOff>1167130</xdr:colOff>
      <xdr:row>0</xdr:row>
      <xdr:rowOff>411480</xdr:rowOff>
    </xdr:to>
    <xdr:pic>
      <xdr:nvPicPr>
        <xdr:cNvPr id="4" name="Picture 3"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95250"/>
          <a:ext cx="1157605" cy="31623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0</xdr:row>
      <xdr:rowOff>152400</xdr:rowOff>
    </xdr:from>
    <xdr:to>
      <xdr:col>1</xdr:col>
      <xdr:colOff>1176655</xdr:colOff>
      <xdr:row>1</xdr:row>
      <xdr:rowOff>278130</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152400"/>
          <a:ext cx="1157605" cy="31623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188383</xdr:colOff>
      <xdr:row>0</xdr:row>
      <xdr:rowOff>82550</xdr:rowOff>
    </xdr:from>
    <xdr:to>
      <xdr:col>2</xdr:col>
      <xdr:colOff>943821</xdr:colOff>
      <xdr:row>1</xdr:row>
      <xdr:rowOff>60113</xdr:rowOff>
    </xdr:to>
    <xdr:pic>
      <xdr:nvPicPr>
        <xdr:cNvPr id="2" name="Picture 1" descr="I:\Raya Logos\Raya1.jp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8383" y="82550"/>
          <a:ext cx="1157605" cy="31623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ana_hamed\Desktop\Templates\Offline%20Appraisal%20Templates\Clerks%20PA%20Form%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Competences Assessment"/>
      <sheetName val="Development Plan"/>
      <sheetName val="Summary"/>
    </sheetNames>
    <sheetDataSet>
      <sheetData sheetId="0"/>
      <sheetData sheetId="1">
        <row r="16">
          <cell r="C16" t="str">
            <v>Shows commitment, dedication and accountability in one's work, and follows through on all objectives of work.</v>
          </cell>
        </row>
      </sheetData>
      <sheetData sheetId="2"/>
      <sheetData sheetId="3">
        <row r="6">
          <cell r="C6" t="str">
            <v>Reliability</v>
          </cell>
        </row>
        <row r="7">
          <cell r="C7" t="str">
            <v>Communican Skills</v>
          </cell>
        </row>
        <row r="8">
          <cell r="C8" t="str">
            <v>Quality of Work</v>
          </cell>
        </row>
        <row r="9">
          <cell r="C9" t="str">
            <v>Time Management</v>
          </cell>
        </row>
        <row r="10">
          <cell r="C10" t="str">
            <v>Teamwork</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3:B30"/>
  <sheetViews>
    <sheetView zoomScaleNormal="100" workbookViewId="0">
      <selection activeCell="B14" sqref="B14"/>
    </sheetView>
  </sheetViews>
  <sheetFormatPr defaultColWidth="9.140625" defaultRowHeight="15" x14ac:dyDescent="0.25"/>
  <cols>
    <col min="1" max="1" width="5.85546875" style="1" customWidth="1"/>
    <col min="2" max="2" width="72.5703125" style="1" customWidth="1"/>
    <col min="3" max="16384" width="9.140625" style="1"/>
  </cols>
  <sheetData>
    <row r="3" spans="2:2" ht="19.5" x14ac:dyDescent="0.25">
      <c r="B3" s="6" t="s">
        <v>24</v>
      </c>
    </row>
    <row r="4" spans="2:2" x14ac:dyDescent="0.25">
      <c r="B4" s="93" t="s">
        <v>25</v>
      </c>
    </row>
    <row r="5" spans="2:2" x14ac:dyDescent="0.25">
      <c r="B5" s="93"/>
    </row>
    <row r="6" spans="2:2" x14ac:dyDescent="0.25">
      <c r="B6" s="93"/>
    </row>
    <row r="7" spans="2:2" x14ac:dyDescent="0.25">
      <c r="B7" s="93"/>
    </row>
    <row r="8" spans="2:2" x14ac:dyDescent="0.25">
      <c r="B8" s="93"/>
    </row>
    <row r="9" spans="2:2" ht="15.75" thickBot="1" x14ac:dyDescent="0.3">
      <c r="B9" s="8" t="s">
        <v>79</v>
      </c>
    </row>
    <row r="10" spans="2:2" ht="30" x14ac:dyDescent="0.25">
      <c r="B10" s="5" t="s">
        <v>33</v>
      </c>
    </row>
    <row r="11" spans="2:2" x14ac:dyDescent="0.25">
      <c r="B11" s="1" t="s">
        <v>65</v>
      </c>
    </row>
    <row r="12" spans="2:2" x14ac:dyDescent="0.25">
      <c r="B12" s="1" t="s">
        <v>78</v>
      </c>
    </row>
    <row r="13" spans="2:2" x14ac:dyDescent="0.25">
      <c r="B13" s="1" t="s">
        <v>80</v>
      </c>
    </row>
    <row r="14" spans="2:2" x14ac:dyDescent="0.25">
      <c r="B14" s="1" t="s">
        <v>81</v>
      </c>
    </row>
    <row r="16" spans="2:2" x14ac:dyDescent="0.25">
      <c r="B16" s="7" t="s">
        <v>13</v>
      </c>
    </row>
    <row r="17" spans="2:2" x14ac:dyDescent="0.25">
      <c r="B17" s="7"/>
    </row>
    <row r="18" spans="2:2" x14ac:dyDescent="0.25">
      <c r="B18" s="3" t="s">
        <v>14</v>
      </c>
    </row>
    <row r="19" spans="2:2" x14ac:dyDescent="0.25">
      <c r="B19" s="3" t="s">
        <v>15</v>
      </c>
    </row>
    <row r="20" spans="2:2" x14ac:dyDescent="0.25">
      <c r="B20" s="3" t="s">
        <v>16</v>
      </c>
    </row>
    <row r="21" spans="2:2" x14ac:dyDescent="0.25">
      <c r="B21" s="3" t="s">
        <v>17</v>
      </c>
    </row>
    <row r="22" spans="2:2" x14ac:dyDescent="0.25">
      <c r="B22" s="3" t="s">
        <v>18</v>
      </c>
    </row>
    <row r="23" spans="2:2" x14ac:dyDescent="0.25">
      <c r="B23" s="3" t="s">
        <v>19</v>
      </c>
    </row>
    <row r="24" spans="2:2" x14ac:dyDescent="0.25">
      <c r="B24" s="3" t="s">
        <v>20</v>
      </c>
    </row>
    <row r="25" spans="2:2" x14ac:dyDescent="0.25">
      <c r="B25" s="4"/>
    </row>
    <row r="26" spans="2:2" x14ac:dyDescent="0.25">
      <c r="B26" s="7" t="s">
        <v>21</v>
      </c>
    </row>
    <row r="27" spans="2:2" x14ac:dyDescent="0.25">
      <c r="B27" s="7"/>
    </row>
    <row r="28" spans="2:2" x14ac:dyDescent="0.25">
      <c r="B28" s="3" t="s">
        <v>22</v>
      </c>
    </row>
    <row r="29" spans="2:2" x14ac:dyDescent="0.25">
      <c r="B29" s="3" t="s">
        <v>23</v>
      </c>
    </row>
    <row r="30" spans="2:2" x14ac:dyDescent="0.25">
      <c r="B30" s="2"/>
    </row>
  </sheetData>
  <sheetProtection algorithmName="SHA-512" hashValue="YDuNPEjijeSL+PdQmnpI2MCM8uuJsJcGnHD+XzCCE6lPZtm384Pf+aRSuiXJTzNLksvyBPlxmoM+j/ld5SqSTg==" saltValue="BEZ8dhcZjWQGCQTCP+6xEg==" spinCount="100000" sheet="1" objects="1" scenarios="1"/>
  <mergeCells count="1">
    <mergeCell ref="B4:B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1:N91"/>
  <sheetViews>
    <sheetView zoomScaleNormal="100" workbookViewId="0">
      <selection activeCell="E74" sqref="E74:N74"/>
    </sheetView>
  </sheetViews>
  <sheetFormatPr defaultColWidth="9.140625" defaultRowHeight="24.75" customHeight="1" x14ac:dyDescent="0.25"/>
  <cols>
    <col min="1" max="1" width="3" style="12" customWidth="1"/>
    <col min="2" max="2" width="9.140625" style="12"/>
    <col min="3" max="3" width="38" style="12" customWidth="1"/>
    <col min="4" max="4" width="35.140625" style="12" customWidth="1"/>
    <col min="5" max="14" width="5.85546875" style="12" customWidth="1"/>
    <col min="15" max="16384" width="9.140625" style="12"/>
  </cols>
  <sheetData>
    <row r="1" spans="2:14" ht="11.25" customHeight="1" x14ac:dyDescent="0.55000000000000004"/>
    <row r="2" spans="2:14" ht="33.75" customHeight="1" x14ac:dyDescent="0.55000000000000004">
      <c r="C2" s="118" t="s">
        <v>75</v>
      </c>
      <c r="D2" s="118"/>
      <c r="E2" s="35"/>
    </row>
    <row r="3" spans="2:14" s="14" customFormat="1" ht="27.75" customHeight="1" x14ac:dyDescent="0.55000000000000004">
      <c r="B3" s="23" t="s">
        <v>86</v>
      </c>
      <c r="C3" s="13"/>
      <c r="D3" s="13"/>
      <c r="E3" s="13"/>
      <c r="F3" s="13"/>
      <c r="G3" s="13"/>
      <c r="H3" s="13"/>
    </row>
    <row r="4" spans="2:14" ht="30" customHeight="1" x14ac:dyDescent="0.55000000000000004">
      <c r="B4" s="119" t="s">
        <v>0</v>
      </c>
      <c r="C4" s="119"/>
      <c r="D4" s="119" t="s">
        <v>1</v>
      </c>
      <c r="E4" s="119"/>
      <c r="F4" s="119"/>
      <c r="G4" s="119"/>
      <c r="H4" s="119"/>
    </row>
    <row r="5" spans="2:14" ht="30" customHeight="1" x14ac:dyDescent="0.55000000000000004">
      <c r="B5" s="119" t="s">
        <v>2</v>
      </c>
      <c r="C5" s="119"/>
      <c r="D5" s="119" t="s">
        <v>82</v>
      </c>
      <c r="E5" s="119"/>
      <c r="F5" s="119"/>
      <c r="G5" s="119"/>
      <c r="H5" s="119"/>
    </row>
    <row r="6" spans="2:14" ht="30" customHeight="1" x14ac:dyDescent="0.55000000000000004">
      <c r="B6" s="119" t="s">
        <v>3</v>
      </c>
      <c r="C6" s="119"/>
      <c r="D6" s="119" t="s">
        <v>4</v>
      </c>
      <c r="E6" s="119"/>
      <c r="F6" s="119"/>
      <c r="G6" s="119"/>
      <c r="H6" s="119"/>
    </row>
    <row r="7" spans="2:14" ht="30" customHeight="1" x14ac:dyDescent="0.25">
      <c r="B7" s="119" t="s">
        <v>5</v>
      </c>
      <c r="C7" s="119"/>
      <c r="D7" s="119" t="s">
        <v>12</v>
      </c>
      <c r="E7" s="119"/>
      <c r="F7" s="119"/>
      <c r="G7" s="119"/>
      <c r="H7" s="119"/>
    </row>
    <row r="8" spans="2:14" ht="30" customHeight="1" x14ac:dyDescent="0.55000000000000004">
      <c r="B8" s="116" t="s">
        <v>6</v>
      </c>
      <c r="C8" s="116"/>
    </row>
    <row r="9" spans="2:14" ht="17.25" customHeight="1" x14ac:dyDescent="0.55000000000000004">
      <c r="B9" s="11"/>
      <c r="C9" s="11"/>
    </row>
    <row r="10" spans="2:14" ht="24.75" customHeight="1" x14ac:dyDescent="0.55000000000000004">
      <c r="B10" s="117" t="s">
        <v>87</v>
      </c>
      <c r="C10" s="117"/>
      <c r="D10" s="117"/>
      <c r="E10" s="117"/>
      <c r="F10" s="117"/>
      <c r="G10" s="117"/>
      <c r="H10" s="117"/>
      <c r="I10" s="117"/>
      <c r="J10" s="117"/>
      <c r="K10" s="117"/>
      <c r="L10" s="117"/>
      <c r="M10" s="117"/>
      <c r="N10" s="117"/>
    </row>
    <row r="11" spans="2:14" ht="24.75" customHeight="1" x14ac:dyDescent="0.55000000000000004">
      <c r="B11" s="104" t="s">
        <v>7</v>
      </c>
      <c r="C11" s="104"/>
      <c r="D11" s="104" t="s">
        <v>8</v>
      </c>
      <c r="E11" s="104"/>
      <c r="F11" s="104"/>
      <c r="G11" s="104"/>
      <c r="H11" s="104"/>
      <c r="I11" s="104"/>
      <c r="J11" s="104"/>
      <c r="K11" s="104"/>
      <c r="L11" s="104"/>
      <c r="M11" s="104"/>
      <c r="N11" s="104"/>
    </row>
    <row r="12" spans="2:14" ht="96.75" customHeight="1" x14ac:dyDescent="0.55000000000000004">
      <c r="B12" s="108" t="s">
        <v>88</v>
      </c>
      <c r="C12" s="108"/>
      <c r="D12" s="108" t="s">
        <v>89</v>
      </c>
      <c r="E12" s="108"/>
      <c r="F12" s="108"/>
      <c r="G12" s="108"/>
      <c r="H12" s="108"/>
      <c r="I12" s="108"/>
      <c r="J12" s="108"/>
      <c r="K12" s="108"/>
      <c r="L12" s="108"/>
      <c r="M12" s="108"/>
      <c r="N12" s="108"/>
    </row>
    <row r="13" spans="2:14" ht="24.75" customHeight="1" x14ac:dyDescent="0.25">
      <c r="B13" s="114"/>
      <c r="C13" s="114"/>
      <c r="D13" s="108"/>
      <c r="E13" s="108"/>
      <c r="F13" s="108"/>
      <c r="G13" s="108"/>
      <c r="H13" s="108"/>
      <c r="I13" s="108"/>
      <c r="J13" s="108"/>
      <c r="K13" s="108"/>
      <c r="L13" s="108"/>
      <c r="M13" s="108"/>
      <c r="N13" s="108"/>
    </row>
    <row r="14" spans="2:14" ht="24.75" customHeight="1" x14ac:dyDescent="0.25">
      <c r="B14" s="105" t="s">
        <v>51</v>
      </c>
      <c r="C14" s="97" t="s">
        <v>87</v>
      </c>
      <c r="D14" s="98"/>
      <c r="E14" s="95" t="s">
        <v>9</v>
      </c>
      <c r="F14" s="95"/>
      <c r="G14" s="95"/>
      <c r="H14" s="95"/>
      <c r="I14" s="95"/>
      <c r="J14" s="95"/>
      <c r="K14" s="95"/>
      <c r="L14" s="95"/>
      <c r="M14" s="95"/>
      <c r="N14" s="95"/>
    </row>
    <row r="15" spans="2:14" ht="24.75" customHeight="1" x14ac:dyDescent="0.25">
      <c r="B15" s="105"/>
      <c r="C15" s="99"/>
      <c r="D15" s="100"/>
      <c r="E15" s="95"/>
      <c r="F15" s="95"/>
      <c r="G15" s="95"/>
      <c r="H15" s="95"/>
      <c r="I15" s="95"/>
      <c r="J15" s="95"/>
      <c r="K15" s="95"/>
      <c r="L15" s="95"/>
      <c r="M15" s="95"/>
      <c r="N15" s="95"/>
    </row>
    <row r="16" spans="2:14" ht="24.75" customHeight="1" x14ac:dyDescent="0.25">
      <c r="B16" s="105"/>
      <c r="C16" s="101"/>
      <c r="D16" s="102"/>
      <c r="E16" s="95"/>
      <c r="F16" s="95"/>
      <c r="G16" s="95"/>
      <c r="H16" s="95"/>
      <c r="I16" s="95"/>
      <c r="J16" s="95"/>
      <c r="K16" s="95"/>
      <c r="L16" s="95"/>
      <c r="M16" s="95"/>
      <c r="N16" s="95"/>
    </row>
    <row r="17" spans="2:14" ht="24.75" customHeight="1" x14ac:dyDescent="0.25">
      <c r="B17" s="105"/>
      <c r="C17" s="106" t="s">
        <v>90</v>
      </c>
      <c r="D17" s="106"/>
      <c r="E17" s="91">
        <v>1</v>
      </c>
      <c r="F17" s="91">
        <v>2</v>
      </c>
      <c r="G17" s="91">
        <v>3</v>
      </c>
      <c r="H17" s="91">
        <v>4</v>
      </c>
      <c r="I17" s="91">
        <v>5</v>
      </c>
      <c r="J17" s="91">
        <v>6</v>
      </c>
      <c r="K17" s="91">
        <v>7</v>
      </c>
      <c r="L17" s="91">
        <v>8</v>
      </c>
      <c r="M17" s="91">
        <v>9</v>
      </c>
      <c r="N17" s="91">
        <v>10</v>
      </c>
    </row>
    <row r="18" spans="2:14" ht="24.75" customHeight="1" x14ac:dyDescent="0.25">
      <c r="B18" s="109" t="s">
        <v>10</v>
      </c>
      <c r="C18" s="107" t="s">
        <v>91</v>
      </c>
      <c r="D18" s="107"/>
      <c r="E18" s="92"/>
      <c r="F18" s="92"/>
      <c r="G18" s="92"/>
      <c r="H18" s="92"/>
      <c r="I18" s="92"/>
      <c r="J18" s="92"/>
      <c r="K18" s="92"/>
      <c r="L18" s="92"/>
      <c r="M18" s="92"/>
      <c r="N18" s="92"/>
    </row>
    <row r="19" spans="2:14" ht="24.75" customHeight="1" x14ac:dyDescent="0.25">
      <c r="B19" s="109"/>
      <c r="C19" s="120" t="s">
        <v>92</v>
      </c>
      <c r="D19" s="120"/>
      <c r="E19" s="92"/>
      <c r="F19" s="92"/>
      <c r="G19" s="92"/>
      <c r="H19" s="92"/>
      <c r="I19" s="92"/>
      <c r="J19" s="92"/>
      <c r="K19" s="92"/>
      <c r="L19" s="92"/>
      <c r="M19" s="92"/>
      <c r="N19" s="92"/>
    </row>
    <row r="20" spans="2:14" ht="24.75" customHeight="1" x14ac:dyDescent="0.25">
      <c r="B20" s="109"/>
      <c r="C20" s="107" t="s">
        <v>93</v>
      </c>
      <c r="D20" s="107"/>
      <c r="E20" s="92"/>
      <c r="F20" s="92"/>
      <c r="G20" s="92"/>
      <c r="H20" s="92"/>
      <c r="I20" s="92"/>
      <c r="J20" s="92"/>
      <c r="K20" s="92"/>
      <c r="L20" s="92"/>
      <c r="M20" s="92"/>
      <c r="N20" s="92"/>
    </row>
    <row r="21" spans="2:14" ht="24.75" customHeight="1" x14ac:dyDescent="0.25">
      <c r="B21" s="109"/>
      <c r="C21" s="107" t="s">
        <v>94</v>
      </c>
      <c r="D21" s="107"/>
      <c r="E21" s="92"/>
      <c r="F21" s="92"/>
      <c r="G21" s="92"/>
      <c r="H21" s="92"/>
      <c r="I21" s="92"/>
      <c r="J21" s="92"/>
      <c r="K21" s="92"/>
      <c r="L21" s="92"/>
      <c r="M21" s="92"/>
      <c r="N21" s="92"/>
    </row>
    <row r="22" spans="2:14" ht="24.75" customHeight="1" x14ac:dyDescent="0.25">
      <c r="B22" s="109"/>
      <c r="C22" s="107" t="s">
        <v>95</v>
      </c>
      <c r="D22" s="107"/>
      <c r="E22" s="92"/>
      <c r="F22" s="92"/>
      <c r="G22" s="92"/>
      <c r="H22" s="92"/>
      <c r="I22" s="92"/>
      <c r="J22" s="92"/>
      <c r="K22" s="92"/>
      <c r="L22" s="92"/>
      <c r="M22" s="92"/>
      <c r="N22" s="92"/>
    </row>
    <row r="23" spans="2:14" ht="24.75" customHeight="1" x14ac:dyDescent="0.25">
      <c r="B23" s="109"/>
      <c r="C23" s="108" t="s">
        <v>96</v>
      </c>
      <c r="D23" s="108"/>
      <c r="E23" s="92"/>
      <c r="F23" s="92"/>
      <c r="G23" s="92"/>
      <c r="H23" s="92"/>
      <c r="I23" s="92"/>
      <c r="J23" s="92"/>
      <c r="K23" s="92"/>
      <c r="L23" s="92"/>
      <c r="M23" s="92"/>
      <c r="N23" s="92"/>
    </row>
    <row r="24" spans="2:14" ht="24.75" hidden="1" customHeight="1" x14ac:dyDescent="0.55000000000000004">
      <c r="B24" s="109"/>
      <c r="C24" s="111" t="s">
        <v>11</v>
      </c>
      <c r="D24" s="111"/>
      <c r="E24" s="26">
        <f>COUNTA(E18:E23)*C_M_Score*0.1</f>
        <v>0</v>
      </c>
      <c r="F24" s="26">
        <f>COUNTA(F18:F23)*C_M_Score*0.2</f>
        <v>0</v>
      </c>
      <c r="G24" s="26">
        <f>COUNTA(G18:G23)*C_M_Score*0.3</f>
        <v>0</v>
      </c>
      <c r="H24" s="26">
        <f>COUNTA(H18:H23)*C_M_Score*0.4</f>
        <v>0</v>
      </c>
      <c r="I24" s="26">
        <f>COUNTA(I18:I23)*C_M_Score*0.5</f>
        <v>0</v>
      </c>
      <c r="J24" s="26">
        <f>COUNTA(J18:J23)*C_M_Score*0.6</f>
        <v>0</v>
      </c>
      <c r="K24" s="26">
        <f>COUNTA(K18:K23)*C_M_Score*0.7</f>
        <v>0</v>
      </c>
      <c r="L24" s="26">
        <f>COUNTA(L18:L23)*C_M_Score*0.8</f>
        <v>0</v>
      </c>
      <c r="M24" s="26">
        <f>COUNTA(M18:M23)*C_M_Score*0.9</f>
        <v>0</v>
      </c>
      <c r="N24" s="26">
        <f>COUNTA(N18:N23)*C_M_Score*1</f>
        <v>0</v>
      </c>
    </row>
    <row r="25" spans="2:14" ht="24.75" customHeight="1" x14ac:dyDescent="0.25">
      <c r="B25" s="109"/>
      <c r="C25" s="110" t="s">
        <v>97</v>
      </c>
      <c r="D25" s="110"/>
      <c r="E25" s="96"/>
      <c r="F25" s="96"/>
      <c r="G25" s="96"/>
      <c r="H25" s="96"/>
      <c r="I25" s="96"/>
      <c r="J25" s="96"/>
      <c r="K25" s="96"/>
      <c r="L25" s="96"/>
      <c r="M25" s="96"/>
      <c r="N25" s="96"/>
    </row>
    <row r="26" spans="2:14" s="22" customFormat="1" ht="24.75" customHeight="1" x14ac:dyDescent="0.25">
      <c r="B26" s="88"/>
      <c r="C26" s="89"/>
      <c r="D26" s="89"/>
      <c r="E26" s="90"/>
      <c r="F26" s="90"/>
      <c r="G26" s="90"/>
      <c r="H26" s="90"/>
      <c r="I26" s="90"/>
      <c r="J26" s="90"/>
      <c r="K26" s="90"/>
      <c r="L26" s="90"/>
      <c r="M26" s="90"/>
      <c r="N26" s="90"/>
    </row>
    <row r="27" spans="2:14" ht="24.75" customHeight="1" x14ac:dyDescent="0.25">
      <c r="B27" s="117" t="s">
        <v>98</v>
      </c>
      <c r="C27" s="117"/>
      <c r="D27" s="117"/>
      <c r="E27" s="117"/>
      <c r="F27" s="117"/>
      <c r="G27" s="117"/>
      <c r="H27" s="117"/>
      <c r="I27" s="117"/>
      <c r="J27" s="117"/>
      <c r="K27" s="117"/>
      <c r="L27" s="117"/>
      <c r="M27" s="117"/>
      <c r="N27" s="117"/>
    </row>
    <row r="28" spans="2:14" ht="24.75" customHeight="1" x14ac:dyDescent="0.25">
      <c r="B28" s="104" t="s">
        <v>7</v>
      </c>
      <c r="C28" s="104"/>
      <c r="D28" s="104" t="s">
        <v>8</v>
      </c>
      <c r="E28" s="104"/>
      <c r="F28" s="104"/>
      <c r="G28" s="104"/>
      <c r="H28" s="104"/>
      <c r="I28" s="104"/>
      <c r="J28" s="104"/>
      <c r="K28" s="104"/>
      <c r="L28" s="104"/>
      <c r="M28" s="104"/>
      <c r="N28" s="104"/>
    </row>
    <row r="29" spans="2:14" ht="24.75" customHeight="1" x14ac:dyDescent="0.25">
      <c r="B29" s="94" t="s">
        <v>130</v>
      </c>
      <c r="C29" s="94"/>
      <c r="D29" s="108" t="s">
        <v>99</v>
      </c>
      <c r="E29" s="108"/>
      <c r="F29" s="108"/>
      <c r="G29" s="108"/>
      <c r="H29" s="108"/>
      <c r="I29" s="108"/>
      <c r="J29" s="108"/>
      <c r="K29" s="108"/>
      <c r="L29" s="108"/>
      <c r="M29" s="108"/>
      <c r="N29" s="108"/>
    </row>
    <row r="30" spans="2:14" ht="24.75" customHeight="1" x14ac:dyDescent="0.25">
      <c r="B30" s="105" t="s">
        <v>51</v>
      </c>
      <c r="C30" s="97" t="s">
        <v>98</v>
      </c>
      <c r="D30" s="98"/>
      <c r="E30" s="95" t="s">
        <v>9</v>
      </c>
      <c r="F30" s="95"/>
      <c r="G30" s="95"/>
      <c r="H30" s="95"/>
      <c r="I30" s="95"/>
      <c r="J30" s="95"/>
      <c r="K30" s="95"/>
      <c r="L30" s="95"/>
      <c r="M30" s="95"/>
      <c r="N30" s="95"/>
    </row>
    <row r="31" spans="2:14" ht="24.75" customHeight="1" x14ac:dyDescent="0.25">
      <c r="B31" s="105"/>
      <c r="C31" s="99"/>
      <c r="D31" s="100"/>
      <c r="E31" s="95"/>
      <c r="F31" s="95"/>
      <c r="G31" s="95"/>
      <c r="H31" s="95"/>
      <c r="I31" s="95"/>
      <c r="J31" s="95"/>
      <c r="K31" s="95"/>
      <c r="L31" s="95"/>
      <c r="M31" s="95"/>
      <c r="N31" s="95"/>
    </row>
    <row r="32" spans="2:14" ht="24.75" customHeight="1" x14ac:dyDescent="0.25">
      <c r="B32" s="105"/>
      <c r="C32" s="101"/>
      <c r="D32" s="102"/>
      <c r="E32" s="95"/>
      <c r="F32" s="95"/>
      <c r="G32" s="95"/>
      <c r="H32" s="95"/>
      <c r="I32" s="95"/>
      <c r="J32" s="95"/>
      <c r="K32" s="95"/>
      <c r="L32" s="95"/>
      <c r="M32" s="95"/>
      <c r="N32" s="95"/>
    </row>
    <row r="33" spans="2:14" ht="24.75" customHeight="1" x14ac:dyDescent="0.25">
      <c r="B33" s="105"/>
      <c r="C33" s="106" t="s">
        <v>90</v>
      </c>
      <c r="D33" s="106"/>
      <c r="E33" s="91">
        <v>1</v>
      </c>
      <c r="F33" s="91">
        <v>2</v>
      </c>
      <c r="G33" s="91">
        <v>3</v>
      </c>
      <c r="H33" s="91">
        <v>4</v>
      </c>
      <c r="I33" s="91">
        <v>5</v>
      </c>
      <c r="J33" s="91">
        <v>6</v>
      </c>
      <c r="K33" s="91">
        <v>7</v>
      </c>
      <c r="L33" s="91">
        <v>8</v>
      </c>
      <c r="M33" s="91">
        <v>9</v>
      </c>
      <c r="N33" s="91">
        <v>10</v>
      </c>
    </row>
    <row r="34" spans="2:14" ht="24.75" customHeight="1" x14ac:dyDescent="0.25">
      <c r="B34" s="109" t="s">
        <v>10</v>
      </c>
      <c r="C34" s="107" t="s">
        <v>100</v>
      </c>
      <c r="D34" s="107"/>
      <c r="E34" s="92"/>
      <c r="F34" s="92"/>
      <c r="G34" s="92"/>
      <c r="H34" s="92"/>
      <c r="I34" s="92"/>
      <c r="J34" s="92"/>
      <c r="K34" s="92"/>
      <c r="L34" s="92"/>
      <c r="M34" s="92"/>
      <c r="N34" s="92"/>
    </row>
    <row r="35" spans="2:14" ht="24.75" customHeight="1" x14ac:dyDescent="0.25">
      <c r="B35" s="109"/>
      <c r="C35" s="107" t="s">
        <v>101</v>
      </c>
      <c r="D35" s="107"/>
      <c r="E35" s="92"/>
      <c r="F35" s="92"/>
      <c r="G35" s="92"/>
      <c r="H35" s="92"/>
      <c r="I35" s="92"/>
      <c r="J35" s="92"/>
      <c r="K35" s="92"/>
      <c r="L35" s="92"/>
      <c r="M35" s="92"/>
      <c r="N35" s="92"/>
    </row>
    <row r="36" spans="2:14" ht="24.75" customHeight="1" x14ac:dyDescent="0.25">
      <c r="B36" s="109"/>
      <c r="C36" s="107" t="s">
        <v>102</v>
      </c>
      <c r="D36" s="107"/>
      <c r="E36" s="92"/>
      <c r="F36" s="92"/>
      <c r="G36" s="92"/>
      <c r="H36" s="92"/>
      <c r="I36" s="92"/>
      <c r="J36" s="92"/>
      <c r="K36" s="92"/>
      <c r="L36" s="92"/>
      <c r="M36" s="92"/>
      <c r="N36" s="92"/>
    </row>
    <row r="37" spans="2:14" ht="24.75" customHeight="1" x14ac:dyDescent="0.25">
      <c r="B37" s="109"/>
      <c r="C37" s="107" t="s">
        <v>103</v>
      </c>
      <c r="D37" s="107"/>
      <c r="E37" s="92"/>
      <c r="F37" s="92"/>
      <c r="G37" s="92"/>
      <c r="H37" s="92"/>
      <c r="I37" s="92"/>
      <c r="J37" s="92"/>
      <c r="K37" s="92"/>
      <c r="L37" s="92"/>
      <c r="M37" s="92"/>
      <c r="N37" s="92"/>
    </row>
    <row r="38" spans="2:14" ht="24.75" customHeight="1" x14ac:dyDescent="0.25">
      <c r="B38" s="109"/>
      <c r="C38" s="107" t="s">
        <v>104</v>
      </c>
      <c r="D38" s="107"/>
      <c r="E38" s="92"/>
      <c r="F38" s="92"/>
      <c r="G38" s="92"/>
      <c r="H38" s="92"/>
      <c r="I38" s="92"/>
      <c r="J38" s="92"/>
      <c r="K38" s="92"/>
      <c r="L38" s="92"/>
      <c r="M38" s="92"/>
      <c r="N38" s="92"/>
    </row>
    <row r="39" spans="2:14" ht="24.75" customHeight="1" x14ac:dyDescent="0.25">
      <c r="B39" s="109"/>
      <c r="C39" s="107" t="s">
        <v>105</v>
      </c>
      <c r="D39" s="107"/>
      <c r="E39" s="92"/>
      <c r="F39" s="92"/>
      <c r="G39" s="92"/>
      <c r="H39" s="92"/>
      <c r="I39" s="92"/>
      <c r="J39" s="92"/>
      <c r="K39" s="92"/>
      <c r="L39" s="92"/>
      <c r="M39" s="92"/>
      <c r="N39" s="92"/>
    </row>
    <row r="40" spans="2:14" ht="24.75" hidden="1" customHeight="1" x14ac:dyDescent="0.55000000000000004">
      <c r="B40" s="109"/>
      <c r="C40" s="111" t="s">
        <v>11</v>
      </c>
      <c r="D40" s="111"/>
      <c r="E40" s="26">
        <f>COUNTA(E34:E39)*Coaching_Score*0.1</f>
        <v>0</v>
      </c>
      <c r="F40" s="26">
        <f>COUNTA(F34:F39)*Coaching_Score*0.2</f>
        <v>0</v>
      </c>
      <c r="G40" s="26">
        <f>COUNTA(G34:G39)*Coaching_Score*0.3</f>
        <v>0</v>
      </c>
      <c r="H40" s="26">
        <f>COUNTA(H34:H39)*Coaching_Score*0.4</f>
        <v>0</v>
      </c>
      <c r="I40" s="26">
        <f>COUNTA(I34:I39)*Coaching_Score*0.5</f>
        <v>0</v>
      </c>
      <c r="J40" s="26">
        <f>COUNTA(J34:J39)*Coaching_Score*0.6</f>
        <v>0</v>
      </c>
      <c r="K40" s="26">
        <f>COUNTA(K34:K39)*Coaching_Score*0.7</f>
        <v>0</v>
      </c>
      <c r="L40" s="26">
        <f>COUNTA(L34:L39)*Coaching_Score*0.8</f>
        <v>0</v>
      </c>
      <c r="M40" s="26">
        <f>COUNTA(M34:M39)*Coaching_Score*0.9</f>
        <v>0</v>
      </c>
      <c r="N40" s="26">
        <f>COUNTA(N34:N39)*Coaching_Score*1</f>
        <v>0</v>
      </c>
    </row>
    <row r="41" spans="2:14" ht="24.75" customHeight="1" x14ac:dyDescent="0.25">
      <c r="B41" s="109"/>
      <c r="C41" s="110" t="s">
        <v>97</v>
      </c>
      <c r="D41" s="110"/>
      <c r="E41" s="96"/>
      <c r="F41" s="96"/>
      <c r="G41" s="96"/>
      <c r="H41" s="96"/>
      <c r="I41" s="96"/>
      <c r="J41" s="96"/>
      <c r="K41" s="96"/>
      <c r="L41" s="96"/>
      <c r="M41" s="96"/>
      <c r="N41" s="96"/>
    </row>
    <row r="42" spans="2:14" s="22" customFormat="1" ht="24.75" customHeight="1" x14ac:dyDescent="0.25">
      <c r="B42" s="88"/>
      <c r="C42" s="89"/>
      <c r="D42" s="89"/>
      <c r="E42" s="90"/>
      <c r="F42" s="90"/>
      <c r="G42" s="90"/>
      <c r="H42" s="90"/>
      <c r="I42" s="90"/>
      <c r="J42" s="90"/>
      <c r="K42" s="90"/>
      <c r="L42" s="90"/>
      <c r="M42" s="90"/>
      <c r="N42" s="90"/>
    </row>
    <row r="43" spans="2:14" ht="24.75" customHeight="1" x14ac:dyDescent="0.25">
      <c r="B43" s="103" t="s">
        <v>106</v>
      </c>
      <c r="C43" s="103"/>
      <c r="D43" s="103"/>
      <c r="E43" s="103"/>
      <c r="F43" s="103"/>
      <c r="G43" s="103"/>
      <c r="H43" s="103"/>
      <c r="I43" s="103"/>
      <c r="J43" s="103"/>
      <c r="K43" s="103"/>
      <c r="L43" s="103"/>
      <c r="M43" s="103"/>
      <c r="N43" s="103"/>
    </row>
    <row r="44" spans="2:14" ht="24.75" customHeight="1" x14ac:dyDescent="0.25">
      <c r="B44" s="104" t="s">
        <v>7</v>
      </c>
      <c r="C44" s="104"/>
      <c r="D44" s="104" t="s">
        <v>8</v>
      </c>
      <c r="E44" s="104"/>
      <c r="F44" s="104"/>
      <c r="G44" s="104"/>
      <c r="H44" s="104"/>
      <c r="I44" s="104"/>
      <c r="J44" s="104"/>
      <c r="K44" s="104"/>
      <c r="L44" s="104"/>
      <c r="M44" s="104"/>
      <c r="N44" s="104"/>
    </row>
    <row r="45" spans="2:14" ht="24.75" customHeight="1" x14ac:dyDescent="0.25">
      <c r="B45" s="94" t="s">
        <v>107</v>
      </c>
      <c r="C45" s="94"/>
      <c r="D45" s="112" t="s">
        <v>90</v>
      </c>
      <c r="E45" s="112"/>
      <c r="F45" s="112"/>
      <c r="G45" s="112"/>
      <c r="H45" s="112"/>
      <c r="I45" s="112"/>
      <c r="J45" s="112"/>
      <c r="K45" s="112"/>
      <c r="L45" s="112"/>
      <c r="M45" s="112"/>
      <c r="N45" s="112"/>
    </row>
    <row r="46" spans="2:14" ht="24.75" customHeight="1" x14ac:dyDescent="0.25">
      <c r="B46" s="107" t="s">
        <v>108</v>
      </c>
      <c r="C46" s="107"/>
      <c r="D46" s="108" t="s">
        <v>109</v>
      </c>
      <c r="E46" s="108"/>
      <c r="F46" s="108"/>
      <c r="G46" s="108"/>
      <c r="H46" s="108"/>
      <c r="I46" s="108"/>
      <c r="J46" s="108"/>
      <c r="K46" s="108"/>
      <c r="L46" s="108"/>
      <c r="M46" s="108"/>
      <c r="N46" s="108"/>
    </row>
    <row r="47" spans="2:14" ht="24.75" customHeight="1" x14ac:dyDescent="0.25">
      <c r="B47" s="113" t="s">
        <v>110</v>
      </c>
      <c r="C47" s="97" t="s">
        <v>111</v>
      </c>
      <c r="D47" s="98"/>
      <c r="E47" s="95" t="s">
        <v>9</v>
      </c>
      <c r="F47" s="95"/>
      <c r="G47" s="95"/>
      <c r="H47" s="95"/>
      <c r="I47" s="95"/>
      <c r="J47" s="95"/>
      <c r="K47" s="95"/>
      <c r="L47" s="95"/>
      <c r="M47" s="95"/>
      <c r="N47" s="95"/>
    </row>
    <row r="48" spans="2:14" ht="24.75" customHeight="1" x14ac:dyDescent="0.25">
      <c r="B48" s="113"/>
      <c r="C48" s="99"/>
      <c r="D48" s="100"/>
      <c r="E48" s="95"/>
      <c r="F48" s="95"/>
      <c r="G48" s="95"/>
      <c r="H48" s="95"/>
      <c r="I48" s="95"/>
      <c r="J48" s="95"/>
      <c r="K48" s="95"/>
      <c r="L48" s="95"/>
      <c r="M48" s="95"/>
      <c r="N48" s="95"/>
    </row>
    <row r="49" spans="2:14" ht="24.75" customHeight="1" x14ac:dyDescent="0.25">
      <c r="B49" s="113"/>
      <c r="C49" s="101"/>
      <c r="D49" s="102"/>
      <c r="E49" s="95"/>
      <c r="F49" s="95"/>
      <c r="G49" s="95"/>
      <c r="H49" s="95"/>
      <c r="I49" s="95"/>
      <c r="J49" s="95"/>
      <c r="K49" s="95"/>
      <c r="L49" s="95"/>
      <c r="M49" s="95"/>
      <c r="N49" s="95"/>
    </row>
    <row r="50" spans="2:14" ht="24.75" customHeight="1" x14ac:dyDescent="0.25">
      <c r="B50" s="113"/>
      <c r="C50" s="106" t="s">
        <v>90</v>
      </c>
      <c r="D50" s="106"/>
      <c r="E50" s="91">
        <v>1</v>
      </c>
      <c r="F50" s="91">
        <v>2</v>
      </c>
      <c r="G50" s="91">
        <v>3</v>
      </c>
      <c r="H50" s="91">
        <v>4</v>
      </c>
      <c r="I50" s="91">
        <v>5</v>
      </c>
      <c r="J50" s="91">
        <v>6</v>
      </c>
      <c r="K50" s="91">
        <v>7</v>
      </c>
      <c r="L50" s="91">
        <v>8</v>
      </c>
      <c r="M50" s="91">
        <v>9</v>
      </c>
      <c r="N50" s="91">
        <v>10</v>
      </c>
    </row>
    <row r="51" spans="2:14" ht="24.75" customHeight="1" x14ac:dyDescent="0.25">
      <c r="B51" s="109" t="s">
        <v>10</v>
      </c>
      <c r="C51" s="107" t="s">
        <v>112</v>
      </c>
      <c r="D51" s="107"/>
      <c r="E51" s="92"/>
      <c r="F51" s="92"/>
      <c r="G51" s="92"/>
      <c r="H51" s="92"/>
      <c r="I51" s="92"/>
      <c r="J51" s="92"/>
      <c r="K51" s="92"/>
      <c r="L51" s="92"/>
      <c r="M51" s="92"/>
      <c r="N51" s="92"/>
    </row>
    <row r="52" spans="2:14" ht="24.75" customHeight="1" x14ac:dyDescent="0.25">
      <c r="B52" s="109"/>
      <c r="C52" s="107" t="s">
        <v>113</v>
      </c>
      <c r="D52" s="107"/>
      <c r="E52" s="92"/>
      <c r="F52" s="92"/>
      <c r="G52" s="92"/>
      <c r="H52" s="92"/>
      <c r="I52" s="92"/>
      <c r="J52" s="92"/>
      <c r="K52" s="92"/>
      <c r="L52" s="92"/>
      <c r="M52" s="92"/>
      <c r="N52" s="92"/>
    </row>
    <row r="53" spans="2:14" ht="24.75" customHeight="1" x14ac:dyDescent="0.25">
      <c r="B53" s="109"/>
      <c r="C53" s="108" t="s">
        <v>114</v>
      </c>
      <c r="D53" s="108"/>
      <c r="E53" s="92"/>
      <c r="F53" s="92"/>
      <c r="G53" s="92"/>
      <c r="H53" s="92"/>
      <c r="I53" s="92"/>
      <c r="J53" s="92"/>
      <c r="K53" s="92"/>
      <c r="L53" s="92"/>
      <c r="M53" s="92"/>
      <c r="N53" s="92"/>
    </row>
    <row r="54" spans="2:14" ht="24.75" customHeight="1" x14ac:dyDescent="0.25">
      <c r="B54" s="109"/>
      <c r="C54" s="108" t="s">
        <v>115</v>
      </c>
      <c r="D54" s="108"/>
      <c r="E54" s="92"/>
      <c r="F54" s="92"/>
      <c r="G54" s="92"/>
      <c r="H54" s="92"/>
      <c r="I54" s="92"/>
      <c r="J54" s="92"/>
      <c r="K54" s="92"/>
      <c r="L54" s="92"/>
      <c r="M54" s="92"/>
      <c r="N54" s="92"/>
    </row>
    <row r="55" spans="2:14" ht="24.75" customHeight="1" x14ac:dyDescent="0.25">
      <c r="B55" s="109"/>
      <c r="C55" s="108" t="s">
        <v>116</v>
      </c>
      <c r="D55" s="108"/>
      <c r="E55" s="92"/>
      <c r="F55" s="92"/>
      <c r="G55" s="92"/>
      <c r="H55" s="92"/>
      <c r="I55" s="92"/>
      <c r="J55" s="92"/>
      <c r="K55" s="92"/>
      <c r="L55" s="92"/>
      <c r="M55" s="92"/>
      <c r="N55" s="92"/>
    </row>
    <row r="56" spans="2:14" ht="24.75" hidden="1" customHeight="1" x14ac:dyDescent="0.55000000000000004">
      <c r="B56" s="109"/>
      <c r="C56" s="111" t="s">
        <v>11</v>
      </c>
      <c r="D56" s="111"/>
      <c r="E56" s="26">
        <f>COUNTA(E51:E55)*ACC_Score*0.1</f>
        <v>0</v>
      </c>
      <c r="F56" s="26">
        <f>COUNTA(F51:F55)*ACC_Score*0.2</f>
        <v>0</v>
      </c>
      <c r="G56" s="26">
        <f>COUNTA(G51:G55)*ACC_Score*0.3</f>
        <v>0</v>
      </c>
      <c r="H56" s="26">
        <f>COUNTA(H51:H55)*ACC_Score*0.4</f>
        <v>0</v>
      </c>
      <c r="I56" s="26">
        <f>COUNTA(I51:I55)*ACC_Score*0.5</f>
        <v>0</v>
      </c>
      <c r="J56" s="26">
        <f>COUNTA(J51:J55)*ACC_Score*0.6</f>
        <v>0</v>
      </c>
      <c r="K56" s="26">
        <f>COUNTA(K51:K55)*ACC_Score*0.7</f>
        <v>0</v>
      </c>
      <c r="L56" s="26">
        <f>COUNTA(L51:L55)*ACC_Score*0.8</f>
        <v>0</v>
      </c>
      <c r="M56" s="26">
        <f>COUNTA(M51:M55)*ACC_Score*0.9</f>
        <v>0</v>
      </c>
      <c r="N56" s="26">
        <f>COUNTA(N51:N55)*ACC_Score*1</f>
        <v>0</v>
      </c>
    </row>
    <row r="57" spans="2:14" ht="24.75" customHeight="1" x14ac:dyDescent="0.25">
      <c r="B57" s="109"/>
      <c r="C57" s="110" t="s">
        <v>97</v>
      </c>
      <c r="D57" s="110"/>
      <c r="E57" s="96"/>
      <c r="F57" s="96"/>
      <c r="G57" s="96"/>
      <c r="H57" s="96"/>
      <c r="I57" s="96"/>
      <c r="J57" s="96"/>
      <c r="K57" s="96"/>
      <c r="L57" s="96"/>
      <c r="M57" s="96"/>
      <c r="N57" s="96"/>
    </row>
    <row r="58" spans="2:14" s="22" customFormat="1" ht="24.75" customHeight="1" x14ac:dyDescent="0.25">
      <c r="B58" s="88"/>
      <c r="C58" s="89"/>
      <c r="D58" s="89"/>
      <c r="E58" s="90"/>
      <c r="F58" s="90"/>
      <c r="G58" s="90"/>
      <c r="H58" s="90"/>
      <c r="I58" s="90"/>
      <c r="J58" s="90"/>
      <c r="K58" s="90"/>
      <c r="L58" s="90"/>
      <c r="M58" s="90"/>
      <c r="N58" s="90"/>
    </row>
    <row r="59" spans="2:14" ht="24.75" customHeight="1" x14ac:dyDescent="0.25">
      <c r="B59" s="103" t="s">
        <v>117</v>
      </c>
      <c r="C59" s="103"/>
      <c r="D59" s="103"/>
      <c r="E59" s="103"/>
      <c r="F59" s="103"/>
      <c r="G59" s="103"/>
      <c r="H59" s="103"/>
      <c r="I59" s="103"/>
      <c r="J59" s="103"/>
      <c r="K59" s="103"/>
      <c r="L59" s="103"/>
      <c r="M59" s="103"/>
      <c r="N59" s="103"/>
    </row>
    <row r="60" spans="2:14" ht="24.75" customHeight="1" x14ac:dyDescent="0.25">
      <c r="B60" s="104" t="s">
        <v>7</v>
      </c>
      <c r="C60" s="104"/>
      <c r="D60" s="104" t="s">
        <v>8</v>
      </c>
      <c r="E60" s="104"/>
      <c r="F60" s="104"/>
      <c r="G60" s="104"/>
      <c r="H60" s="104"/>
      <c r="I60" s="104"/>
      <c r="J60" s="104"/>
      <c r="K60" s="104"/>
      <c r="L60" s="104"/>
      <c r="M60" s="104"/>
      <c r="N60" s="104"/>
    </row>
    <row r="61" spans="2:14" ht="24.75" customHeight="1" x14ac:dyDescent="0.25">
      <c r="B61" s="115" t="s">
        <v>118</v>
      </c>
      <c r="C61" s="115"/>
      <c r="D61" s="108" t="s">
        <v>119</v>
      </c>
      <c r="E61" s="108"/>
      <c r="F61" s="108"/>
      <c r="G61" s="108"/>
      <c r="H61" s="108"/>
      <c r="I61" s="108"/>
      <c r="J61" s="108"/>
      <c r="K61" s="108"/>
      <c r="L61" s="108"/>
      <c r="M61" s="108"/>
      <c r="N61" s="108"/>
    </row>
    <row r="62" spans="2:14" ht="24.75" customHeight="1" x14ac:dyDescent="0.25">
      <c r="B62" s="107" t="s">
        <v>120</v>
      </c>
      <c r="C62" s="107"/>
      <c r="D62" s="112" t="s">
        <v>90</v>
      </c>
      <c r="E62" s="112"/>
      <c r="F62" s="112"/>
      <c r="G62" s="112"/>
      <c r="H62" s="112"/>
      <c r="I62" s="112"/>
      <c r="J62" s="112"/>
      <c r="K62" s="112"/>
      <c r="L62" s="112"/>
      <c r="M62" s="112"/>
      <c r="N62" s="112"/>
    </row>
    <row r="63" spans="2:14" ht="24.75" customHeight="1" x14ac:dyDescent="0.25">
      <c r="B63" s="107" t="s">
        <v>121</v>
      </c>
      <c r="C63" s="107"/>
      <c r="D63" s="108"/>
      <c r="E63" s="108"/>
      <c r="F63" s="108"/>
      <c r="G63" s="108"/>
      <c r="H63" s="108"/>
      <c r="I63" s="108"/>
      <c r="J63" s="108"/>
      <c r="K63" s="108"/>
      <c r="L63" s="108"/>
      <c r="M63" s="108"/>
      <c r="N63" s="108"/>
    </row>
    <row r="64" spans="2:14" ht="24.75" customHeight="1" x14ac:dyDescent="0.25">
      <c r="B64" s="105" t="s">
        <v>51</v>
      </c>
      <c r="C64" s="97" t="s">
        <v>122</v>
      </c>
      <c r="D64" s="98"/>
      <c r="E64" s="95" t="s">
        <v>9</v>
      </c>
      <c r="F64" s="95"/>
      <c r="G64" s="95"/>
      <c r="H64" s="95"/>
      <c r="I64" s="95"/>
      <c r="J64" s="95"/>
      <c r="K64" s="95"/>
      <c r="L64" s="95"/>
      <c r="M64" s="95"/>
      <c r="N64" s="95"/>
    </row>
    <row r="65" spans="2:14" ht="24.75" customHeight="1" x14ac:dyDescent="0.25">
      <c r="B65" s="105"/>
      <c r="C65" s="99"/>
      <c r="D65" s="100"/>
      <c r="E65" s="95"/>
      <c r="F65" s="95"/>
      <c r="G65" s="95"/>
      <c r="H65" s="95"/>
      <c r="I65" s="95"/>
      <c r="J65" s="95"/>
      <c r="K65" s="95"/>
      <c r="L65" s="95"/>
      <c r="M65" s="95"/>
      <c r="N65" s="95"/>
    </row>
    <row r="66" spans="2:14" ht="24.75" customHeight="1" x14ac:dyDescent="0.25">
      <c r="B66" s="105"/>
      <c r="C66" s="101"/>
      <c r="D66" s="102"/>
      <c r="E66" s="95"/>
      <c r="F66" s="95"/>
      <c r="G66" s="95"/>
      <c r="H66" s="95"/>
      <c r="I66" s="95"/>
      <c r="J66" s="95"/>
      <c r="K66" s="95"/>
      <c r="L66" s="95"/>
      <c r="M66" s="95"/>
      <c r="N66" s="95"/>
    </row>
    <row r="67" spans="2:14" ht="24.75" customHeight="1" x14ac:dyDescent="0.25">
      <c r="B67" s="105"/>
      <c r="C67" s="106" t="s">
        <v>90</v>
      </c>
      <c r="D67" s="106"/>
      <c r="E67" s="91">
        <v>1</v>
      </c>
      <c r="F67" s="91">
        <v>2</v>
      </c>
      <c r="G67" s="91">
        <v>3</v>
      </c>
      <c r="H67" s="91">
        <v>4</v>
      </c>
      <c r="I67" s="91">
        <v>5</v>
      </c>
      <c r="J67" s="91">
        <v>6</v>
      </c>
      <c r="K67" s="91">
        <v>7</v>
      </c>
      <c r="L67" s="91">
        <v>8</v>
      </c>
      <c r="M67" s="91">
        <v>9</v>
      </c>
      <c r="N67" s="91">
        <v>10</v>
      </c>
    </row>
    <row r="68" spans="2:14" ht="24.75" customHeight="1" x14ac:dyDescent="0.25">
      <c r="B68" s="109" t="s">
        <v>10</v>
      </c>
      <c r="C68" s="107" t="s">
        <v>123</v>
      </c>
      <c r="D68" s="107"/>
      <c r="E68" s="92"/>
      <c r="F68" s="92"/>
      <c r="G68" s="92"/>
      <c r="H68" s="92"/>
      <c r="I68" s="92"/>
      <c r="J68" s="92"/>
      <c r="K68" s="92"/>
      <c r="L68" s="92"/>
      <c r="M68" s="92"/>
      <c r="N68" s="92"/>
    </row>
    <row r="69" spans="2:14" ht="24.75" customHeight="1" x14ac:dyDescent="0.25">
      <c r="B69" s="109"/>
      <c r="C69" s="107" t="s">
        <v>124</v>
      </c>
      <c r="D69" s="107"/>
      <c r="E69" s="92"/>
      <c r="F69" s="92"/>
      <c r="G69" s="92"/>
      <c r="H69" s="92"/>
      <c r="I69" s="92"/>
      <c r="J69" s="92"/>
      <c r="K69" s="92"/>
      <c r="L69" s="92"/>
      <c r="M69" s="92"/>
      <c r="N69" s="92"/>
    </row>
    <row r="70" spans="2:14" ht="24.75" customHeight="1" x14ac:dyDescent="0.25">
      <c r="B70" s="109"/>
      <c r="C70" s="107" t="s">
        <v>125</v>
      </c>
      <c r="D70" s="107"/>
      <c r="E70" s="92"/>
      <c r="F70" s="92"/>
      <c r="G70" s="92"/>
      <c r="H70" s="92"/>
      <c r="I70" s="92"/>
      <c r="J70" s="92"/>
      <c r="K70" s="92"/>
      <c r="L70" s="92"/>
      <c r="M70" s="92"/>
      <c r="N70" s="92"/>
    </row>
    <row r="71" spans="2:14" ht="24.75" customHeight="1" x14ac:dyDescent="0.25">
      <c r="B71" s="109"/>
      <c r="C71" s="108" t="s">
        <v>126</v>
      </c>
      <c r="D71" s="108"/>
      <c r="E71" s="92"/>
      <c r="F71" s="92"/>
      <c r="G71" s="92"/>
      <c r="H71" s="92"/>
      <c r="I71" s="92"/>
      <c r="J71" s="92"/>
      <c r="K71" s="92"/>
      <c r="L71" s="92"/>
      <c r="M71" s="92"/>
      <c r="N71" s="92"/>
    </row>
    <row r="72" spans="2:14" ht="24.75" customHeight="1" x14ac:dyDescent="0.25">
      <c r="B72" s="109"/>
      <c r="C72" s="108" t="s">
        <v>127</v>
      </c>
      <c r="D72" s="108"/>
      <c r="E72" s="92"/>
      <c r="F72" s="92"/>
      <c r="G72" s="92"/>
      <c r="H72" s="92"/>
      <c r="I72" s="92"/>
      <c r="J72" s="92"/>
      <c r="K72" s="92"/>
      <c r="L72" s="92"/>
      <c r="M72" s="92"/>
      <c r="N72" s="92"/>
    </row>
    <row r="73" spans="2:14" ht="24.75" hidden="1" customHeight="1" x14ac:dyDescent="0.55000000000000004">
      <c r="B73" s="109"/>
      <c r="C73" s="111" t="s">
        <v>11</v>
      </c>
      <c r="D73" s="111"/>
      <c r="E73" s="26">
        <f>COUNTA(E68:E72)*Q_F_Score*0.1</f>
        <v>0</v>
      </c>
      <c r="F73" s="26">
        <f>COUNTA(F68:F72)*Q_F_Score*0.2</f>
        <v>0</v>
      </c>
      <c r="G73" s="26">
        <f>COUNTA(G68:G72)*Q_F_Score*0.3</f>
        <v>0</v>
      </c>
      <c r="H73" s="26">
        <f>COUNTA(H68:H72)*Q_F_Score*0.4</f>
        <v>0</v>
      </c>
      <c r="I73" s="26">
        <f>COUNTA(I68:I72)*Q_F_Score*0.5</f>
        <v>0</v>
      </c>
      <c r="J73" s="26">
        <f>COUNTA(J68:J72)*Q_F_Score*0.6</f>
        <v>0</v>
      </c>
      <c r="K73" s="26">
        <f>COUNTA(K68:K72)*Q_F_Score*0.7</f>
        <v>0</v>
      </c>
      <c r="L73" s="26">
        <f>COUNTA(L68:L72)*Q_F_Score*0.8</f>
        <v>0</v>
      </c>
      <c r="M73" s="26">
        <f>COUNTA(M68:M72)*Q_F_Score*0.9</f>
        <v>0</v>
      </c>
      <c r="N73" s="26">
        <f>COUNTA(N68:N72)*Q_F_Score*1</f>
        <v>0</v>
      </c>
    </row>
    <row r="74" spans="2:14" ht="24.75" customHeight="1" x14ac:dyDescent="0.25">
      <c r="B74" s="109"/>
      <c r="C74" s="110" t="s">
        <v>97</v>
      </c>
      <c r="D74" s="110"/>
      <c r="E74" s="96"/>
      <c r="F74" s="96"/>
      <c r="G74" s="96"/>
      <c r="H74" s="96"/>
      <c r="I74" s="96"/>
      <c r="J74" s="96"/>
      <c r="K74" s="96"/>
      <c r="L74" s="96"/>
      <c r="M74" s="96"/>
      <c r="N74" s="96"/>
    </row>
    <row r="75" spans="2:14" s="22" customFormat="1" ht="24.75" customHeight="1" x14ac:dyDescent="0.25">
      <c r="B75" s="88"/>
      <c r="C75" s="89"/>
      <c r="D75" s="89"/>
      <c r="E75" s="90"/>
      <c r="F75" s="90"/>
      <c r="G75" s="90"/>
      <c r="H75" s="90"/>
      <c r="I75" s="90"/>
      <c r="J75" s="90"/>
      <c r="K75" s="90"/>
      <c r="L75" s="90"/>
      <c r="M75" s="90"/>
      <c r="N75" s="90"/>
    </row>
    <row r="76" spans="2:14" ht="24.75" customHeight="1" x14ac:dyDescent="0.25">
      <c r="B76" s="103" t="s">
        <v>128</v>
      </c>
      <c r="C76" s="103"/>
      <c r="D76" s="103"/>
      <c r="E76" s="103"/>
      <c r="F76" s="103"/>
      <c r="G76" s="103"/>
      <c r="H76" s="103"/>
      <c r="I76" s="103"/>
      <c r="J76" s="103"/>
      <c r="K76" s="103"/>
      <c r="L76" s="103"/>
      <c r="M76" s="103"/>
      <c r="N76" s="103"/>
    </row>
    <row r="77" spans="2:14" ht="24.75" customHeight="1" x14ac:dyDescent="0.25">
      <c r="B77" s="104" t="s">
        <v>7</v>
      </c>
      <c r="C77" s="104"/>
      <c r="D77" s="104" t="s">
        <v>8</v>
      </c>
      <c r="E77" s="104"/>
      <c r="F77" s="104"/>
      <c r="G77" s="104"/>
      <c r="H77" s="104"/>
      <c r="I77" s="104"/>
      <c r="J77" s="104"/>
      <c r="K77" s="104"/>
      <c r="L77" s="104"/>
      <c r="M77" s="104"/>
      <c r="N77" s="104"/>
    </row>
    <row r="78" spans="2:14" ht="24.75" customHeight="1" x14ac:dyDescent="0.25">
      <c r="B78" s="94" t="s">
        <v>52</v>
      </c>
      <c r="C78" s="94"/>
      <c r="D78" s="108" t="s">
        <v>54</v>
      </c>
      <c r="E78" s="108"/>
      <c r="F78" s="108"/>
      <c r="G78" s="108"/>
      <c r="H78" s="108"/>
      <c r="I78" s="108"/>
      <c r="J78" s="108"/>
      <c r="K78" s="108"/>
      <c r="L78" s="108"/>
      <c r="M78" s="108"/>
      <c r="N78" s="108"/>
    </row>
    <row r="79" spans="2:14" ht="24.75" customHeight="1" x14ac:dyDescent="0.25">
      <c r="B79" s="108" t="s">
        <v>53</v>
      </c>
      <c r="C79" s="108"/>
      <c r="D79" s="114"/>
      <c r="E79" s="114"/>
      <c r="F79" s="114"/>
      <c r="G79" s="114"/>
      <c r="H79" s="114"/>
      <c r="I79" s="114"/>
      <c r="J79" s="114"/>
      <c r="K79" s="114"/>
      <c r="L79" s="114"/>
      <c r="M79" s="114"/>
      <c r="N79" s="114"/>
    </row>
    <row r="80" spans="2:14" ht="24.75" customHeight="1" x14ac:dyDescent="0.25">
      <c r="B80" s="105" t="s">
        <v>51</v>
      </c>
      <c r="C80" s="97" t="s">
        <v>55</v>
      </c>
      <c r="D80" s="98"/>
      <c r="E80" s="95" t="s">
        <v>9</v>
      </c>
      <c r="F80" s="95"/>
      <c r="G80" s="95"/>
      <c r="H80" s="95"/>
      <c r="I80" s="95"/>
      <c r="J80" s="95"/>
      <c r="K80" s="95"/>
      <c r="L80" s="95"/>
      <c r="M80" s="95"/>
      <c r="N80" s="95"/>
    </row>
    <row r="81" spans="2:14" ht="24.75" customHeight="1" x14ac:dyDescent="0.25">
      <c r="B81" s="105"/>
      <c r="C81" s="99"/>
      <c r="D81" s="100"/>
      <c r="E81" s="95"/>
      <c r="F81" s="95"/>
      <c r="G81" s="95"/>
      <c r="H81" s="95"/>
      <c r="I81" s="95"/>
      <c r="J81" s="95"/>
      <c r="K81" s="95"/>
      <c r="L81" s="95"/>
      <c r="M81" s="95"/>
      <c r="N81" s="95"/>
    </row>
    <row r="82" spans="2:14" ht="24.75" customHeight="1" x14ac:dyDescent="0.25">
      <c r="B82" s="105"/>
      <c r="C82" s="101"/>
      <c r="D82" s="102"/>
      <c r="E82" s="95"/>
      <c r="F82" s="95"/>
      <c r="G82" s="95"/>
      <c r="H82" s="95"/>
      <c r="I82" s="95"/>
      <c r="J82" s="95"/>
      <c r="K82" s="95"/>
      <c r="L82" s="95"/>
      <c r="M82" s="95"/>
      <c r="N82" s="95"/>
    </row>
    <row r="83" spans="2:14" ht="24.75" customHeight="1" x14ac:dyDescent="0.25">
      <c r="B83" s="105"/>
      <c r="C83" s="106" t="s">
        <v>90</v>
      </c>
      <c r="D83" s="106"/>
      <c r="E83" s="91">
        <v>1</v>
      </c>
      <c r="F83" s="91">
        <v>2</v>
      </c>
      <c r="G83" s="91">
        <v>3</v>
      </c>
      <c r="H83" s="91">
        <v>4</v>
      </c>
      <c r="I83" s="91">
        <v>5</v>
      </c>
      <c r="J83" s="91">
        <v>6</v>
      </c>
      <c r="K83" s="91">
        <v>7</v>
      </c>
      <c r="L83" s="91">
        <v>8</v>
      </c>
      <c r="M83" s="91">
        <v>9</v>
      </c>
      <c r="N83" s="91">
        <v>10</v>
      </c>
    </row>
    <row r="84" spans="2:14" ht="24.75" customHeight="1" x14ac:dyDescent="0.25">
      <c r="B84" s="109" t="s">
        <v>10</v>
      </c>
      <c r="C84" s="107" t="s">
        <v>56</v>
      </c>
      <c r="D84" s="107"/>
      <c r="E84" s="92"/>
      <c r="F84" s="92"/>
      <c r="G84" s="92"/>
      <c r="H84" s="92"/>
      <c r="I84" s="92"/>
      <c r="J84" s="92"/>
      <c r="K84" s="92"/>
      <c r="L84" s="92"/>
      <c r="M84" s="92"/>
      <c r="N84" s="92"/>
    </row>
    <row r="85" spans="2:14" ht="24.75" customHeight="1" x14ac:dyDescent="0.25">
      <c r="B85" s="109"/>
      <c r="C85" s="107" t="s">
        <v>57</v>
      </c>
      <c r="D85" s="107"/>
      <c r="E85" s="92"/>
      <c r="F85" s="92"/>
      <c r="G85" s="92"/>
      <c r="H85" s="92"/>
      <c r="I85" s="92"/>
      <c r="J85" s="92"/>
      <c r="K85" s="92"/>
      <c r="L85" s="92"/>
      <c r="M85" s="92"/>
      <c r="N85" s="92"/>
    </row>
    <row r="86" spans="2:14" ht="24.75" customHeight="1" x14ac:dyDescent="0.25">
      <c r="B86" s="109"/>
      <c r="C86" s="107" t="s">
        <v>58</v>
      </c>
      <c r="D86" s="107"/>
      <c r="E86" s="92"/>
      <c r="F86" s="92"/>
      <c r="G86" s="92"/>
      <c r="H86" s="92"/>
      <c r="I86" s="92"/>
      <c r="J86" s="92"/>
      <c r="K86" s="92"/>
      <c r="L86" s="92"/>
      <c r="M86" s="92"/>
      <c r="N86" s="92"/>
    </row>
    <row r="87" spans="2:14" ht="24.75" customHeight="1" x14ac:dyDescent="0.25">
      <c r="B87" s="109"/>
      <c r="C87" s="107" t="s">
        <v>129</v>
      </c>
      <c r="D87" s="107"/>
      <c r="E87" s="92"/>
      <c r="F87" s="92"/>
      <c r="G87" s="92"/>
      <c r="H87" s="92"/>
      <c r="I87" s="92"/>
      <c r="J87" s="92"/>
      <c r="K87" s="92"/>
      <c r="L87" s="92"/>
      <c r="M87" s="92"/>
      <c r="N87" s="92"/>
    </row>
    <row r="88" spans="2:14" ht="24.75" customHeight="1" x14ac:dyDescent="0.25">
      <c r="B88" s="109"/>
      <c r="C88" s="107" t="s">
        <v>59</v>
      </c>
      <c r="D88" s="107"/>
      <c r="E88" s="92"/>
      <c r="F88" s="92"/>
      <c r="G88" s="92"/>
      <c r="H88" s="92"/>
      <c r="I88" s="92"/>
      <c r="J88" s="92"/>
      <c r="K88" s="92"/>
      <c r="L88" s="92"/>
      <c r="M88" s="92"/>
      <c r="N88" s="92"/>
    </row>
    <row r="89" spans="2:14" ht="24.75" customHeight="1" x14ac:dyDescent="0.25">
      <c r="B89" s="109"/>
      <c r="C89" s="108" t="s">
        <v>60</v>
      </c>
      <c r="D89" s="108"/>
      <c r="E89" s="92"/>
      <c r="F89" s="92"/>
      <c r="G89" s="92"/>
      <c r="H89" s="92"/>
      <c r="I89" s="92"/>
      <c r="J89" s="92"/>
      <c r="K89" s="92"/>
      <c r="L89" s="92"/>
      <c r="M89" s="92"/>
      <c r="N89" s="92"/>
    </row>
    <row r="90" spans="2:14" ht="24.75" hidden="1" customHeight="1" x14ac:dyDescent="0.55000000000000004">
      <c r="B90" s="109"/>
      <c r="C90" s="111" t="s">
        <v>11</v>
      </c>
      <c r="D90" s="111"/>
      <c r="E90" s="26">
        <f>COUNTA(E84:E89)*External_Internal_Score*0.1</f>
        <v>0</v>
      </c>
      <c r="F90" s="26">
        <f>COUNTA(F84:F89)*External_Internal_Score*0.2</f>
        <v>0</v>
      </c>
      <c r="G90" s="26">
        <f>COUNTA(G84:G89)*External_Internal_Score*0.3</f>
        <v>0</v>
      </c>
      <c r="H90" s="26">
        <f>COUNTA(H84:H89)*External_Internal_Score*0.4</f>
        <v>0</v>
      </c>
      <c r="I90" s="26">
        <f>COUNTA(I84:I89)*External_Internal_Score*0.5</f>
        <v>0</v>
      </c>
      <c r="J90" s="26">
        <f>COUNTA(J84:J89)*External_Internal_Score*0.6</f>
        <v>0</v>
      </c>
      <c r="K90" s="26">
        <f>COUNTA(K84:K89)*External_Internal_Score*0.7</f>
        <v>0</v>
      </c>
      <c r="L90" s="26">
        <f>COUNTA(L84:L89)*External_Internal_Score*0.8</f>
        <v>0</v>
      </c>
      <c r="M90" s="26">
        <f>COUNTA(M84:M89)*External_Internal_Score*0.9</f>
        <v>0</v>
      </c>
      <c r="N90" s="26">
        <f>COUNTA(N84:N89)*External_Internal_Score*1</f>
        <v>0</v>
      </c>
    </row>
    <row r="91" spans="2:14" ht="24.75" customHeight="1" x14ac:dyDescent="0.25">
      <c r="B91" s="109"/>
      <c r="C91" s="110"/>
      <c r="D91" s="110"/>
      <c r="E91" s="96"/>
      <c r="F91" s="96"/>
      <c r="G91" s="96"/>
      <c r="H91" s="96"/>
      <c r="I91" s="96"/>
      <c r="J91" s="96"/>
      <c r="K91" s="96"/>
      <c r="L91" s="96"/>
      <c r="M91" s="96"/>
      <c r="N91" s="96"/>
    </row>
  </sheetData>
  <sheetProtection algorithmName="SHA-512" hashValue="c2YJ39VxysTcb6rl7BCfOv+Zy1gDpzziPnp36jYkf4cqP0CnHc9I92A2mwKCl7j1YZFjc6nKVOFcvSjhegrQCQ==" saltValue="JSiOEGdNqMdYn+PqN4Dbyw==" spinCount="100000" sheet="1" objects="1" scenarios="1"/>
  <mergeCells count="113">
    <mergeCell ref="C21:D21"/>
    <mergeCell ref="C22:D22"/>
    <mergeCell ref="D12:N12"/>
    <mergeCell ref="D11:N11"/>
    <mergeCell ref="B10:N10"/>
    <mergeCell ref="C17:D17"/>
    <mergeCell ref="C18:D18"/>
    <mergeCell ref="B13:C13"/>
    <mergeCell ref="D13:N13"/>
    <mergeCell ref="B14:B17"/>
    <mergeCell ref="E14:N16"/>
    <mergeCell ref="C14:D16"/>
    <mergeCell ref="C19:D19"/>
    <mergeCell ref="C2:D2"/>
    <mergeCell ref="D4:H4"/>
    <mergeCell ref="D5:H5"/>
    <mergeCell ref="D6:H6"/>
    <mergeCell ref="D7:H7"/>
    <mergeCell ref="B4:C4"/>
    <mergeCell ref="B5:C5"/>
    <mergeCell ref="B6:C6"/>
    <mergeCell ref="B7:C7"/>
    <mergeCell ref="B8:C8"/>
    <mergeCell ref="B11:C11"/>
    <mergeCell ref="B12:C12"/>
    <mergeCell ref="B28:C28"/>
    <mergeCell ref="B29:C29"/>
    <mergeCell ref="D28:N28"/>
    <mergeCell ref="D29:N29"/>
    <mergeCell ref="E57:N57"/>
    <mergeCell ref="B18:B25"/>
    <mergeCell ref="C24:D24"/>
    <mergeCell ref="C25:D25"/>
    <mergeCell ref="E25:N25"/>
    <mergeCell ref="B27:N27"/>
    <mergeCell ref="B34:B41"/>
    <mergeCell ref="C41:D41"/>
    <mergeCell ref="C37:D37"/>
    <mergeCell ref="C38:D38"/>
    <mergeCell ref="C33:D33"/>
    <mergeCell ref="C34:D34"/>
    <mergeCell ref="C35:D35"/>
    <mergeCell ref="C36:D36"/>
    <mergeCell ref="C39:D39"/>
    <mergeCell ref="C40:D40"/>
    <mergeCell ref="B43:N43"/>
    <mergeCell ref="C91:D91"/>
    <mergeCell ref="B78:C78"/>
    <mergeCell ref="B79:C79"/>
    <mergeCell ref="D78:N78"/>
    <mergeCell ref="D79:N79"/>
    <mergeCell ref="B61:C61"/>
    <mergeCell ref="B62:C62"/>
    <mergeCell ref="D61:N61"/>
    <mergeCell ref="D62:N62"/>
    <mergeCell ref="C67:D67"/>
    <mergeCell ref="C68:D68"/>
    <mergeCell ref="C69:D69"/>
    <mergeCell ref="C70:D70"/>
    <mergeCell ref="C71:D71"/>
    <mergeCell ref="C72:D72"/>
    <mergeCell ref="C88:D88"/>
    <mergeCell ref="C89:D89"/>
    <mergeCell ref="C84:D84"/>
    <mergeCell ref="E91:N91"/>
    <mergeCell ref="D60:N60"/>
    <mergeCell ref="B30:B33"/>
    <mergeCell ref="C73:D73"/>
    <mergeCell ref="C85:D85"/>
    <mergeCell ref="C86:D86"/>
    <mergeCell ref="C20:D20"/>
    <mergeCell ref="C23:D23"/>
    <mergeCell ref="C87:D87"/>
    <mergeCell ref="B46:C46"/>
    <mergeCell ref="D44:N44"/>
    <mergeCell ref="D45:N45"/>
    <mergeCell ref="D46:N46"/>
    <mergeCell ref="B47:B50"/>
    <mergeCell ref="E47:N49"/>
    <mergeCell ref="C56:D56"/>
    <mergeCell ref="C57:D57"/>
    <mergeCell ref="B51:B57"/>
    <mergeCell ref="C51:D51"/>
    <mergeCell ref="C52:D52"/>
    <mergeCell ref="C53:D53"/>
    <mergeCell ref="C54:D54"/>
    <mergeCell ref="C55:D55"/>
    <mergeCell ref="B84:B91"/>
    <mergeCell ref="C90:D90"/>
    <mergeCell ref="B45:C45"/>
    <mergeCell ref="E30:N32"/>
    <mergeCell ref="E41:N41"/>
    <mergeCell ref="C47:D49"/>
    <mergeCell ref="C30:D32"/>
    <mergeCell ref="C80:D82"/>
    <mergeCell ref="C64:D66"/>
    <mergeCell ref="B76:N76"/>
    <mergeCell ref="B77:C77"/>
    <mergeCell ref="D77:N77"/>
    <mergeCell ref="B80:B83"/>
    <mergeCell ref="E80:N82"/>
    <mergeCell ref="C83:D83"/>
    <mergeCell ref="B63:C63"/>
    <mergeCell ref="D63:N63"/>
    <mergeCell ref="B64:B67"/>
    <mergeCell ref="E64:N66"/>
    <mergeCell ref="B68:B74"/>
    <mergeCell ref="C74:D74"/>
    <mergeCell ref="E74:N74"/>
    <mergeCell ref="C50:D50"/>
    <mergeCell ref="B59:N59"/>
    <mergeCell ref="B44:C44"/>
    <mergeCell ref="B60:C60"/>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B1:G22"/>
  <sheetViews>
    <sheetView zoomScaleNormal="100" workbookViewId="0">
      <selection activeCell="C18" sqref="C18"/>
    </sheetView>
  </sheetViews>
  <sheetFormatPr defaultColWidth="9.140625" defaultRowHeight="15" x14ac:dyDescent="0.25"/>
  <cols>
    <col min="1" max="1" width="4.42578125" style="1" customWidth="1"/>
    <col min="2" max="2" width="3.7109375" style="1" customWidth="1"/>
    <col min="3" max="3" width="23.7109375" style="1" bestFit="1" customWidth="1"/>
    <col min="4" max="4" width="35.42578125" style="1" bestFit="1" customWidth="1"/>
    <col min="5" max="5" width="39.5703125" style="1" bestFit="1" customWidth="1"/>
    <col min="6" max="6" width="20" style="1" customWidth="1"/>
    <col min="7" max="7" width="3.7109375" style="1" customWidth="1"/>
    <col min="8" max="16384" width="9.140625" style="1"/>
  </cols>
  <sheetData>
    <row r="1" spans="2:7" ht="38.25" customHeight="1" x14ac:dyDescent="0.55000000000000004">
      <c r="D1" s="125" t="s">
        <v>76</v>
      </c>
      <c r="E1" s="125"/>
    </row>
    <row r="2" spans="2:7" ht="9.75" customHeight="1" thickBot="1" x14ac:dyDescent="0.6">
      <c r="D2" s="38"/>
      <c r="E2" s="38"/>
    </row>
    <row r="3" spans="2:7" ht="25.5" customHeight="1" x14ac:dyDescent="0.65">
      <c r="B3" s="46"/>
      <c r="C3" s="47" t="s">
        <v>66</v>
      </c>
      <c r="D3" s="48"/>
      <c r="E3" s="49"/>
      <c r="F3" s="49"/>
      <c r="G3" s="50"/>
    </row>
    <row r="4" spans="2:7" ht="23.25" customHeight="1" x14ac:dyDescent="0.65">
      <c r="B4" s="51"/>
      <c r="C4" s="52" t="str">
        <f>CONCATENATE(IF(Controlling_Achievement&lt;=0.7,"Controlling and Monitoring","")," ,  ",IF(Coaching_Achievement&lt;=0.7,"Coaching and Mentoring","")," ,  ",IF(ACC_Achievement&lt;=0.7,"Accountability","")," , ",IF(Q_F_Achievement&lt;=0.7,"Quality Focus","")," , ",IF(External_Achievement&lt;=0.7,"External/Internal Customer Focus",""))</f>
        <v>Controlling and Monitoring ,  Coaching and Mentoring ,  Accountability , Quality Focus , External/Internal Customer Focus</v>
      </c>
      <c r="D4" s="53"/>
      <c r="E4" s="53"/>
      <c r="F4" s="53"/>
      <c r="G4" s="54"/>
    </row>
    <row r="5" spans="2:7" ht="12.75" customHeight="1" x14ac:dyDescent="0.55000000000000004">
      <c r="B5" s="51"/>
      <c r="C5" s="53"/>
      <c r="D5" s="53"/>
      <c r="E5" s="53"/>
      <c r="F5" s="53"/>
      <c r="G5" s="54"/>
    </row>
    <row r="6" spans="2:7" ht="15.75" customHeight="1" x14ac:dyDescent="0.55000000000000004">
      <c r="B6" s="51"/>
      <c r="C6" s="121" t="s">
        <v>35</v>
      </c>
      <c r="D6" s="121"/>
      <c r="E6" s="121"/>
      <c r="F6" s="53"/>
      <c r="G6" s="54"/>
    </row>
    <row r="7" spans="2:7" ht="27.75" customHeight="1" x14ac:dyDescent="0.55000000000000004">
      <c r="B7" s="51"/>
      <c r="C7" s="10" t="s">
        <v>30</v>
      </c>
      <c r="D7" s="15" t="s">
        <v>28</v>
      </c>
      <c r="E7" s="9" t="s">
        <v>26</v>
      </c>
      <c r="F7" s="9" t="s">
        <v>27</v>
      </c>
      <c r="G7" s="54"/>
    </row>
    <row r="8" spans="2:7" ht="14.45" x14ac:dyDescent="0.55000000000000004">
      <c r="B8" s="51"/>
      <c r="C8" s="27"/>
      <c r="D8" s="28"/>
      <c r="E8" s="28"/>
      <c r="F8" s="28"/>
      <c r="G8" s="54"/>
    </row>
    <row r="9" spans="2:7" ht="14.45" x14ac:dyDescent="0.55000000000000004">
      <c r="B9" s="51"/>
      <c r="C9" s="27"/>
      <c r="D9" s="28"/>
      <c r="E9" s="28"/>
      <c r="F9" s="28"/>
      <c r="G9" s="54"/>
    </row>
    <row r="10" spans="2:7" ht="14.45" x14ac:dyDescent="0.55000000000000004">
      <c r="B10" s="51"/>
      <c r="C10" s="27"/>
      <c r="D10" s="28"/>
      <c r="E10" s="28"/>
      <c r="F10" s="28"/>
      <c r="G10" s="54"/>
    </row>
    <row r="11" spans="2:7" ht="14.45" x14ac:dyDescent="0.55000000000000004">
      <c r="B11" s="51"/>
      <c r="C11" s="27"/>
      <c r="D11" s="28"/>
      <c r="E11" s="28"/>
      <c r="F11" s="28"/>
      <c r="G11" s="54"/>
    </row>
    <row r="12" spans="2:7" ht="14.45" x14ac:dyDescent="0.55000000000000004">
      <c r="B12" s="51"/>
      <c r="C12" s="27"/>
      <c r="D12" s="28"/>
      <c r="E12" s="28"/>
      <c r="F12" s="28"/>
      <c r="G12" s="54"/>
    </row>
    <row r="13" spans="2:7" ht="14.45" x14ac:dyDescent="0.55000000000000004">
      <c r="B13" s="51"/>
      <c r="C13" s="53"/>
      <c r="D13" s="53"/>
      <c r="E13" s="53"/>
      <c r="F13" s="53"/>
      <c r="G13" s="54"/>
    </row>
    <row r="14" spans="2:7" ht="15.95" thickBot="1" x14ac:dyDescent="0.65">
      <c r="B14" s="51"/>
      <c r="C14" s="55" t="s">
        <v>34</v>
      </c>
      <c r="D14" s="53"/>
      <c r="E14" s="53"/>
      <c r="F14" s="53"/>
      <c r="G14" s="54"/>
    </row>
    <row r="15" spans="2:7" ht="59.25" customHeight="1" thickBot="1" x14ac:dyDescent="0.6">
      <c r="B15" s="51"/>
      <c r="C15" s="122"/>
      <c r="D15" s="123"/>
      <c r="E15" s="124"/>
      <c r="F15" s="53"/>
      <c r="G15" s="54"/>
    </row>
    <row r="16" spans="2:7" ht="14.45" x14ac:dyDescent="0.55000000000000004">
      <c r="B16" s="51"/>
      <c r="C16" s="53"/>
      <c r="D16" s="53"/>
      <c r="E16" s="53"/>
      <c r="F16" s="53"/>
      <c r="G16" s="54"/>
    </row>
    <row r="17" spans="2:7" ht="15.75" customHeight="1" x14ac:dyDescent="0.25">
      <c r="B17" s="51"/>
      <c r="C17" s="121" t="s">
        <v>29</v>
      </c>
      <c r="D17" s="121"/>
      <c r="E17" s="121"/>
      <c r="F17" s="53"/>
      <c r="G17" s="54"/>
    </row>
    <row r="18" spans="2:7" x14ac:dyDescent="0.25">
      <c r="B18" s="51"/>
      <c r="C18" s="15" t="s">
        <v>28</v>
      </c>
      <c r="D18" s="9" t="s">
        <v>26</v>
      </c>
      <c r="E18" s="9" t="s">
        <v>27</v>
      </c>
      <c r="F18" s="53"/>
      <c r="G18" s="54"/>
    </row>
    <row r="19" spans="2:7" x14ac:dyDescent="0.25">
      <c r="B19" s="51"/>
      <c r="C19" s="27"/>
      <c r="D19" s="27"/>
      <c r="E19" s="27"/>
      <c r="F19" s="53"/>
      <c r="G19" s="54"/>
    </row>
    <row r="20" spans="2:7" x14ac:dyDescent="0.25">
      <c r="B20" s="51"/>
      <c r="C20" s="27"/>
      <c r="D20" s="27"/>
      <c r="E20" s="27"/>
      <c r="F20" s="53"/>
      <c r="G20" s="54"/>
    </row>
    <row r="21" spans="2:7" x14ac:dyDescent="0.25">
      <c r="B21" s="51"/>
      <c r="C21" s="27"/>
      <c r="D21" s="27"/>
      <c r="E21" s="27"/>
      <c r="F21" s="53"/>
      <c r="G21" s="54"/>
    </row>
    <row r="22" spans="2:7" ht="15.75" thickBot="1" x14ac:dyDescent="0.3">
      <c r="B22" s="56"/>
      <c r="C22" s="57"/>
      <c r="D22" s="57"/>
      <c r="E22" s="57"/>
      <c r="F22" s="58"/>
      <c r="G22" s="59"/>
    </row>
  </sheetData>
  <sheetProtection algorithmName="SHA-512" hashValue="dsjlQ6dUXDkj9l2y/egEhaiYwoYkywVihl+p6zazLHViqRfZOe1kMJLOpkxrg10t9kdhipR+pg5FTLO+xE5DRA==" saltValue="dVmRKU9IvPpjnTDX8Kax4A==" spinCount="100000" sheet="1" objects="1" scenarios="1"/>
  <dataConsolidate/>
  <mergeCells count="4">
    <mergeCell ref="C17:E17"/>
    <mergeCell ref="C15:E15"/>
    <mergeCell ref="C6:E6"/>
    <mergeCell ref="D1:E1"/>
  </mergeCells>
  <dataValidations count="3">
    <dataValidation type="list" allowBlank="1" showInputMessage="1" showErrorMessage="1" sqref="E7:E12">
      <formula1>"Training ( Off the Job) / Workshop / Seminar, Coaching / Mentoring, Self-Learning / Reading / E- Learning, On-the-job training / Shadowing / Knowledge Sharing, Professional Qualifications "</formula1>
    </dataValidation>
    <dataValidation type="list" allowBlank="1" showInputMessage="1" showErrorMessage="1" sqref="F7:F12 E13:E14 E16:E1048576 E1:E6">
      <formula1>"Q1, Q2, Q3, Q4"</formula1>
    </dataValidation>
    <dataValidation type="list" allowBlank="1" showInputMessage="1" showErrorMessage="1" sqref="C8:C12">
      <formula1>"Adaptability, Interpersonal Skills, Delivering Results, Continuous Learning, External / Internal Customer Focus"</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2:G9"/>
  <sheetViews>
    <sheetView workbookViewId="0">
      <selection activeCell="B9" sqref="B9"/>
    </sheetView>
  </sheetViews>
  <sheetFormatPr defaultColWidth="9.140625" defaultRowHeight="15" x14ac:dyDescent="0.25"/>
  <cols>
    <col min="1" max="1" width="3.42578125" style="1" customWidth="1"/>
    <col min="2" max="2" width="50.28515625" style="1" customWidth="1"/>
    <col min="3" max="3" width="23.7109375" style="1" customWidth="1"/>
    <col min="4" max="7" width="23" style="1" customWidth="1"/>
    <col min="8" max="16384" width="9.140625" style="1"/>
  </cols>
  <sheetData>
    <row r="2" spans="2:7" ht="31.5" customHeight="1" thickBot="1" x14ac:dyDescent="0.6">
      <c r="B2" s="128" t="s">
        <v>77</v>
      </c>
      <c r="C2" s="128"/>
      <c r="D2" s="128"/>
    </row>
    <row r="3" spans="2:7" ht="14.65" thickBot="1" x14ac:dyDescent="0.6">
      <c r="B3" s="43" t="s">
        <v>40</v>
      </c>
      <c r="C3" s="44" t="s">
        <v>41</v>
      </c>
      <c r="D3" s="44" t="s">
        <v>42</v>
      </c>
      <c r="E3" s="44" t="s">
        <v>43</v>
      </c>
      <c r="F3" s="44" t="s">
        <v>44</v>
      </c>
      <c r="G3" s="44" t="s">
        <v>45</v>
      </c>
    </row>
    <row r="4" spans="2:7" ht="39" customHeight="1" thickBot="1" x14ac:dyDescent="0.6">
      <c r="B4" s="39" t="s">
        <v>48</v>
      </c>
      <c r="C4" s="40"/>
      <c r="D4" s="42"/>
      <c r="E4" s="40"/>
      <c r="F4" s="40"/>
      <c r="G4" s="40"/>
    </row>
    <row r="5" spans="2:7" ht="39" customHeight="1" thickBot="1" x14ac:dyDescent="0.6">
      <c r="B5" s="39" t="s">
        <v>49</v>
      </c>
      <c r="C5" s="40"/>
      <c r="D5" s="42"/>
      <c r="E5" s="40"/>
      <c r="F5" s="40"/>
      <c r="G5" s="40"/>
    </row>
    <row r="6" spans="2:7" ht="39" customHeight="1" thickBot="1" x14ac:dyDescent="0.6">
      <c r="B6" s="39" t="s">
        <v>50</v>
      </c>
      <c r="C6" s="40"/>
      <c r="D6" s="42"/>
      <c r="E6" s="40"/>
      <c r="F6" s="40"/>
      <c r="G6" s="40"/>
    </row>
    <row r="7" spans="2:7" ht="39" customHeight="1" thickBot="1" x14ac:dyDescent="0.6">
      <c r="B7" s="39" t="s">
        <v>46</v>
      </c>
      <c r="C7" s="40"/>
      <c r="D7" s="42"/>
      <c r="E7" s="40"/>
      <c r="F7" s="40"/>
      <c r="G7" s="40"/>
    </row>
    <row r="8" spans="2:7" ht="39" customHeight="1" thickBot="1" x14ac:dyDescent="0.6">
      <c r="B8" s="39" t="s">
        <v>47</v>
      </c>
      <c r="C8" s="40"/>
      <c r="D8" s="42"/>
      <c r="E8" s="40"/>
      <c r="F8" s="40"/>
      <c r="G8" s="40"/>
    </row>
    <row r="9" spans="2:7" ht="36.75" customHeight="1" thickBot="1" x14ac:dyDescent="0.6">
      <c r="B9" s="39"/>
      <c r="C9" s="41"/>
      <c r="D9" s="126"/>
      <c r="E9" s="126"/>
      <c r="F9" s="126"/>
      <c r="G9" s="127"/>
    </row>
  </sheetData>
  <sheetProtection algorithmName="SHA-512" hashValue="ZJRGgWonkK71Ld5AuiXCCJWEo6765h3Al0t6pD39PuaJAp0LEDBSpx02mL45I2HivSUkEBb0Ecem5uzgNNiFfg==" saltValue="hDcRHbj/4NK8xbPRAgxcgg==" spinCount="100000" sheet="1" objects="1" scenarios="1"/>
  <mergeCells count="2">
    <mergeCell ref="D9:G9"/>
    <mergeCell ref="B2:D2"/>
  </mergeCells>
  <dataValidations count="1">
    <dataValidation type="list" allowBlank="1" showInputMessage="1" showErrorMessage="1" sqref="C1 C3:C1048576">
      <formula1>"People, Personal, System, Operations, Financial, Customer"</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B1:N34"/>
  <sheetViews>
    <sheetView zoomScale="90" zoomScaleNormal="90" workbookViewId="0">
      <selection activeCell="C6" sqref="C6"/>
    </sheetView>
  </sheetViews>
  <sheetFormatPr defaultColWidth="9.140625" defaultRowHeight="15" x14ac:dyDescent="0.25"/>
  <cols>
    <col min="1" max="1" width="3.140625" style="16" customWidth="1"/>
    <col min="2" max="2" width="2.85546875" style="16" customWidth="1"/>
    <col min="3" max="3" width="39.85546875" style="16" customWidth="1"/>
    <col min="4" max="5" width="16.140625" style="16" customWidth="1"/>
    <col min="6" max="6" width="15" style="16" bestFit="1" customWidth="1"/>
    <col min="7" max="10" width="9.140625" style="16"/>
    <col min="11" max="11" width="2.85546875" style="16" customWidth="1"/>
    <col min="12" max="12" width="9.140625" style="16"/>
    <col min="13" max="13" width="15" style="16" hidden="1" customWidth="1"/>
    <col min="14" max="14" width="34.42578125" style="16" hidden="1" customWidth="1"/>
    <col min="15" max="16384" width="9.140625" style="16"/>
  </cols>
  <sheetData>
    <row r="1" spans="2:14" ht="26.25" x14ac:dyDescent="0.25">
      <c r="C1" s="87"/>
      <c r="D1" s="85" t="s">
        <v>131</v>
      </c>
      <c r="E1" s="86"/>
      <c r="F1" s="86"/>
    </row>
    <row r="3" spans="2:14" ht="15.75" thickBot="1" x14ac:dyDescent="0.3"/>
    <row r="4" spans="2:14" x14ac:dyDescent="0.25">
      <c r="B4" s="60"/>
      <c r="C4" s="61"/>
      <c r="D4" s="61"/>
      <c r="E4" s="61"/>
      <c r="F4" s="61"/>
      <c r="G4" s="61"/>
      <c r="H4" s="61"/>
      <c r="I4" s="61"/>
      <c r="J4" s="61"/>
      <c r="K4" s="62"/>
    </row>
    <row r="5" spans="2:14" s="25" customFormat="1" ht="17.25" x14ac:dyDescent="0.25">
      <c r="B5" s="63"/>
      <c r="C5" s="64" t="s">
        <v>133</v>
      </c>
      <c r="D5" s="65"/>
      <c r="E5" s="65"/>
      <c r="F5" s="65"/>
      <c r="G5" s="65"/>
      <c r="H5" s="65"/>
      <c r="I5" s="65"/>
      <c r="J5" s="65"/>
      <c r="K5" s="66"/>
      <c r="M5" s="29" t="s">
        <v>67</v>
      </c>
      <c r="N5" s="29" t="s">
        <v>68</v>
      </c>
    </row>
    <row r="6" spans="2:14" x14ac:dyDescent="0.25">
      <c r="B6" s="67"/>
      <c r="C6" s="17" t="s">
        <v>61</v>
      </c>
      <c r="D6" s="17" t="s">
        <v>63</v>
      </c>
      <c r="E6" s="17" t="s">
        <v>31</v>
      </c>
      <c r="F6" s="20"/>
      <c r="G6" s="20"/>
      <c r="H6" s="20"/>
      <c r="I6" s="20"/>
      <c r="J6" s="20"/>
      <c r="K6" s="68"/>
      <c r="M6" s="30">
        <v>0.1</v>
      </c>
      <c r="N6" s="31" t="s">
        <v>69</v>
      </c>
    </row>
    <row r="7" spans="2:14" x14ac:dyDescent="0.25">
      <c r="B7" s="67"/>
      <c r="C7" s="83"/>
      <c r="D7" s="84"/>
      <c r="E7" s="84"/>
      <c r="F7" s="69"/>
      <c r="G7" s="69"/>
      <c r="H7" s="20"/>
      <c r="I7" s="20"/>
      <c r="J7" s="20"/>
      <c r="K7" s="68"/>
      <c r="M7" s="30">
        <v>0.60009999999999997</v>
      </c>
      <c r="N7" s="31" t="s">
        <v>70</v>
      </c>
    </row>
    <row r="8" spans="2:14" x14ac:dyDescent="0.25">
      <c r="B8" s="67"/>
      <c r="C8" s="83"/>
      <c r="D8" s="84"/>
      <c r="E8" s="84"/>
      <c r="F8" s="69"/>
      <c r="G8" s="69"/>
      <c r="H8" s="20"/>
      <c r="I8" s="20"/>
      <c r="J8" s="20"/>
      <c r="K8" s="68"/>
      <c r="M8" s="30">
        <v>0.70009999999999994</v>
      </c>
      <c r="N8" s="31" t="s">
        <v>71</v>
      </c>
    </row>
    <row r="9" spans="2:14" x14ac:dyDescent="0.25">
      <c r="B9" s="67"/>
      <c r="C9" s="83"/>
      <c r="D9" s="84"/>
      <c r="E9" s="84"/>
      <c r="F9" s="69"/>
      <c r="G9" s="69"/>
      <c r="H9" s="20"/>
      <c r="I9" s="20"/>
      <c r="J9" s="20"/>
      <c r="K9" s="68"/>
      <c r="M9" s="30">
        <v>0.80010000000000003</v>
      </c>
      <c r="N9" s="31" t="s">
        <v>72</v>
      </c>
    </row>
    <row r="10" spans="2:14" x14ac:dyDescent="0.25">
      <c r="B10" s="67"/>
      <c r="C10" s="83"/>
      <c r="D10" s="84"/>
      <c r="E10" s="84"/>
      <c r="F10" s="69"/>
      <c r="G10" s="69"/>
      <c r="H10" s="20"/>
      <c r="I10" s="20"/>
      <c r="J10" s="20"/>
      <c r="K10" s="68"/>
      <c r="M10" s="30">
        <v>0.90010000000000001</v>
      </c>
      <c r="N10" s="31" t="s">
        <v>73</v>
      </c>
    </row>
    <row r="11" spans="2:14" x14ac:dyDescent="0.25">
      <c r="B11" s="67"/>
      <c r="C11" s="83"/>
      <c r="D11" s="84"/>
      <c r="E11" s="84"/>
      <c r="F11" s="69"/>
      <c r="G11" s="69"/>
      <c r="H11" s="20"/>
      <c r="I11" s="20"/>
      <c r="J11" s="20"/>
      <c r="K11" s="68"/>
      <c r="M11" s="30">
        <v>1</v>
      </c>
      <c r="N11" s="31" t="s">
        <v>73</v>
      </c>
    </row>
    <row r="12" spans="2:14" ht="17.25" x14ac:dyDescent="0.25">
      <c r="B12" s="67"/>
      <c r="C12" s="33" t="s">
        <v>64</v>
      </c>
      <c r="D12" s="33"/>
      <c r="E12" s="34">
        <f>IF((SUMPRODUCT(D7:D11*E7:E11))/2&gt;0.5,0.5,(SUMPRODUCT(D7:D11*E7:E11))/2)</f>
        <v>0</v>
      </c>
      <c r="F12" s="20"/>
      <c r="G12" s="20"/>
      <c r="H12" s="20"/>
      <c r="I12" s="20"/>
      <c r="J12" s="20"/>
      <c r="K12" s="68"/>
    </row>
    <row r="13" spans="2:14" ht="17.25" x14ac:dyDescent="0.3">
      <c r="B13" s="67"/>
      <c r="C13" s="70" t="s">
        <v>74</v>
      </c>
      <c r="D13" s="20"/>
      <c r="E13" s="20"/>
      <c r="F13" s="20"/>
      <c r="G13" s="20"/>
      <c r="H13" s="20"/>
      <c r="I13" s="20"/>
      <c r="J13" s="20"/>
      <c r="K13" s="68"/>
    </row>
    <row r="14" spans="2:14" x14ac:dyDescent="0.25">
      <c r="B14" s="67"/>
      <c r="C14" s="17" t="s">
        <v>30</v>
      </c>
      <c r="D14" s="17" t="s">
        <v>31</v>
      </c>
      <c r="F14" s="20"/>
      <c r="G14" s="20"/>
      <c r="H14" s="20"/>
      <c r="I14" s="20"/>
      <c r="J14" s="20"/>
      <c r="K14" s="68"/>
      <c r="M14" s="17" t="s">
        <v>32</v>
      </c>
    </row>
    <row r="15" spans="2:14" x14ac:dyDescent="0.25">
      <c r="B15" s="67"/>
      <c r="C15" s="18" t="s">
        <v>87</v>
      </c>
      <c r="D15" s="19">
        <f>SUM(C_M_SUM)/1000</f>
        <v>0</v>
      </c>
      <c r="F15" s="20"/>
      <c r="G15" s="20"/>
      <c r="H15" s="20"/>
      <c r="I15" s="20"/>
      <c r="J15" s="20"/>
      <c r="K15" s="68"/>
      <c r="M15" s="18">
        <f>(5000/5)/COUNTA(Controlling)</f>
        <v>166.66666666666666</v>
      </c>
    </row>
    <row r="16" spans="2:14" x14ac:dyDescent="0.25">
      <c r="B16" s="67"/>
      <c r="C16" s="18" t="s">
        <v>98</v>
      </c>
      <c r="D16" s="19">
        <f>SUM(Coaching_Sum)/1000</f>
        <v>0</v>
      </c>
      <c r="F16" s="20"/>
      <c r="G16" s="20"/>
      <c r="H16" s="20"/>
      <c r="I16" s="20"/>
      <c r="J16" s="20"/>
      <c r="K16" s="68"/>
      <c r="M16" s="18">
        <f>(5000/5)/COUNTA(Coaching_Mentoring)</f>
        <v>166.66666666666666</v>
      </c>
    </row>
    <row r="17" spans="2:13" x14ac:dyDescent="0.25">
      <c r="B17" s="67"/>
      <c r="C17" s="18" t="s">
        <v>111</v>
      </c>
      <c r="D17" s="19">
        <f>SUM(ACC_Sum)/1000</f>
        <v>0</v>
      </c>
      <c r="F17" s="20"/>
      <c r="G17" s="20"/>
      <c r="H17" s="20"/>
      <c r="I17" s="20"/>
      <c r="J17" s="20"/>
      <c r="K17" s="68"/>
      <c r="M17" s="18">
        <f>(5000/5)/COUNTA(Accountability)</f>
        <v>200</v>
      </c>
    </row>
    <row r="18" spans="2:13" x14ac:dyDescent="0.25">
      <c r="B18" s="67"/>
      <c r="C18" s="18" t="s">
        <v>122</v>
      </c>
      <c r="D18" s="19">
        <f>SUM(Q_F_Sum)/1000</f>
        <v>0</v>
      </c>
      <c r="F18" s="20"/>
      <c r="G18" s="20"/>
      <c r="H18" s="20"/>
      <c r="I18" s="20"/>
      <c r="J18" s="20"/>
      <c r="K18" s="68"/>
      <c r="M18" s="18">
        <f>(5000/5)/COUNTA(Quality_focus)</f>
        <v>200</v>
      </c>
    </row>
    <row r="19" spans="2:13" x14ac:dyDescent="0.25">
      <c r="B19" s="67"/>
      <c r="C19" s="24" t="s">
        <v>55</v>
      </c>
      <c r="D19" s="19">
        <f>SUM(External_Internal_Sum)/1000</f>
        <v>0</v>
      </c>
      <c r="F19" s="20"/>
      <c r="G19" s="20"/>
      <c r="H19" s="20"/>
      <c r="I19" s="20"/>
      <c r="J19" s="20"/>
      <c r="K19" s="68"/>
      <c r="M19" s="18">
        <f>(5000/5)/COUNTA(External_Internal_C)</f>
        <v>166.66666666666666</v>
      </c>
    </row>
    <row r="20" spans="2:13" ht="17.25" x14ac:dyDescent="0.25">
      <c r="B20" s="67"/>
      <c r="C20" s="32" t="s">
        <v>62</v>
      </c>
      <c r="D20" s="37">
        <f>(SUM(C_M_SUM)+SUM(Coaching_Sum)+SUM(ACC_Sum)+SUM(Q_F_Sum)+SUM(External_Internal_Sum))/5000*0.5</f>
        <v>0</v>
      </c>
      <c r="F20" s="20"/>
      <c r="G20" s="20"/>
      <c r="H20" s="20"/>
      <c r="I20" s="20"/>
      <c r="J20" s="20"/>
      <c r="K20" s="68"/>
      <c r="M20" s="36"/>
    </row>
    <row r="21" spans="2:13" ht="15.75" thickBot="1" x14ac:dyDescent="0.3">
      <c r="B21" s="67"/>
      <c r="C21" s="20"/>
      <c r="D21" s="20"/>
      <c r="E21" s="20"/>
      <c r="F21" s="20"/>
      <c r="G21" s="20"/>
      <c r="H21" s="20"/>
      <c r="I21" s="20"/>
      <c r="J21" s="20"/>
      <c r="K21" s="68"/>
    </row>
    <row r="22" spans="2:13" ht="15.75" thickBot="1" x14ac:dyDescent="0.3">
      <c r="B22" s="67"/>
      <c r="C22" s="131" t="s">
        <v>132</v>
      </c>
      <c r="D22" s="132"/>
      <c r="E22" s="20"/>
      <c r="F22" s="20"/>
      <c r="G22" s="20"/>
      <c r="H22" s="20"/>
      <c r="I22" s="20"/>
      <c r="J22" s="20"/>
      <c r="K22" s="68"/>
    </row>
    <row r="23" spans="2:13" ht="15.75" thickBot="1" x14ac:dyDescent="0.3">
      <c r="B23" s="67"/>
      <c r="C23" s="71" t="s">
        <v>36</v>
      </c>
      <c r="D23" s="20"/>
      <c r="E23" s="20"/>
      <c r="F23" s="20"/>
      <c r="G23" s="72" t="s">
        <v>37</v>
      </c>
      <c r="H23" s="20"/>
      <c r="I23" s="20"/>
      <c r="J23" s="20"/>
      <c r="K23" s="68"/>
    </row>
    <row r="24" spans="2:13" ht="20.25" thickBot="1" x14ac:dyDescent="0.3">
      <c r="B24" s="67"/>
      <c r="C24" s="129">
        <f>D20+E12</f>
        <v>0</v>
      </c>
      <c r="D24" s="130"/>
      <c r="E24" s="20"/>
      <c r="F24" s="20"/>
      <c r="G24" s="133" t="e">
        <f>VLOOKUP(C24,M5:N11,2)</f>
        <v>#N/A</v>
      </c>
      <c r="H24" s="134"/>
      <c r="I24" s="134"/>
      <c r="J24" s="135"/>
      <c r="K24" s="68"/>
    </row>
    <row r="25" spans="2:13" x14ac:dyDescent="0.25">
      <c r="B25" s="67"/>
      <c r="C25" s="20"/>
      <c r="D25" s="20"/>
      <c r="E25" s="20"/>
      <c r="F25" s="20"/>
      <c r="G25" s="20"/>
      <c r="H25" s="20"/>
      <c r="I25" s="20"/>
      <c r="J25" s="20"/>
      <c r="K25" s="68"/>
    </row>
    <row r="26" spans="2:13" ht="18" thickBot="1" x14ac:dyDescent="0.35">
      <c r="B26" s="67"/>
      <c r="C26" s="73" t="s">
        <v>38</v>
      </c>
      <c r="D26" s="20"/>
      <c r="E26" s="20"/>
      <c r="F26" s="20"/>
      <c r="G26" s="20"/>
      <c r="H26" s="20"/>
      <c r="I26" s="20"/>
      <c r="J26" s="20"/>
      <c r="K26" s="68"/>
    </row>
    <row r="27" spans="2:13" ht="15.75" thickBot="1" x14ac:dyDescent="0.3">
      <c r="B27" s="67"/>
      <c r="C27" s="136"/>
      <c r="D27" s="137"/>
      <c r="E27" s="137"/>
      <c r="F27" s="137"/>
      <c r="G27" s="137"/>
      <c r="H27" s="137"/>
      <c r="I27" s="137"/>
      <c r="J27" s="138"/>
      <c r="K27" s="68"/>
    </row>
    <row r="28" spans="2:13" x14ac:dyDescent="0.25">
      <c r="B28" s="67"/>
      <c r="C28" s="20"/>
      <c r="D28" s="20"/>
      <c r="E28" s="20"/>
      <c r="F28" s="20"/>
      <c r="G28" s="20"/>
      <c r="H28" s="20"/>
      <c r="I28" s="20"/>
      <c r="J28" s="20"/>
      <c r="K28" s="68"/>
    </row>
    <row r="29" spans="2:13" ht="18" thickBot="1" x14ac:dyDescent="0.35">
      <c r="B29" s="67"/>
      <c r="C29" s="73" t="s">
        <v>39</v>
      </c>
      <c r="D29" s="20"/>
      <c r="E29" s="20"/>
      <c r="F29" s="20"/>
      <c r="G29" s="20"/>
      <c r="H29" s="20"/>
      <c r="I29" s="20"/>
      <c r="J29" s="20"/>
      <c r="K29" s="68"/>
    </row>
    <row r="30" spans="2:13" ht="15.75" thickBot="1" x14ac:dyDescent="0.3">
      <c r="B30" s="67"/>
      <c r="C30" s="136"/>
      <c r="D30" s="137"/>
      <c r="E30" s="137"/>
      <c r="F30" s="137"/>
      <c r="G30" s="137"/>
      <c r="H30" s="137"/>
      <c r="I30" s="137"/>
      <c r="J30" s="138"/>
      <c r="K30" s="68"/>
    </row>
    <row r="31" spans="2:13" x14ac:dyDescent="0.25">
      <c r="B31" s="67"/>
      <c r="C31" s="79"/>
      <c r="D31" s="20"/>
      <c r="E31" s="20"/>
      <c r="F31" s="79"/>
      <c r="G31" s="79"/>
      <c r="H31" s="79"/>
      <c r="I31" s="79"/>
      <c r="J31" s="79"/>
      <c r="K31" s="68"/>
    </row>
    <row r="32" spans="2:13" s="21" customFormat="1" x14ac:dyDescent="0.25">
      <c r="B32" s="74"/>
      <c r="C32" s="80" t="s">
        <v>83</v>
      </c>
      <c r="D32" s="45"/>
      <c r="E32" s="45"/>
      <c r="F32" s="81" t="s">
        <v>85</v>
      </c>
      <c r="G32" s="80"/>
      <c r="H32" s="82"/>
      <c r="I32" s="82"/>
      <c r="J32" s="82"/>
      <c r="K32" s="75"/>
    </row>
    <row r="33" spans="2:11" s="21" customFormat="1" x14ac:dyDescent="0.25">
      <c r="B33" s="74"/>
      <c r="C33" s="80" t="s">
        <v>84</v>
      </c>
      <c r="D33" s="45"/>
      <c r="E33" s="45"/>
      <c r="F33" s="81" t="s">
        <v>85</v>
      </c>
      <c r="G33" s="82"/>
      <c r="H33" s="82"/>
      <c r="I33" s="82"/>
      <c r="J33" s="82"/>
      <c r="K33" s="75"/>
    </row>
    <row r="34" spans="2:11" ht="15.75" thickBot="1" x14ac:dyDescent="0.3">
      <c r="B34" s="76"/>
      <c r="C34" s="77"/>
      <c r="D34" s="77"/>
      <c r="E34" s="77"/>
      <c r="F34" s="77"/>
      <c r="G34" s="77"/>
      <c r="H34" s="77"/>
      <c r="I34" s="77"/>
      <c r="J34" s="77"/>
      <c r="K34" s="78"/>
    </row>
  </sheetData>
  <sheetProtection algorithmName="SHA-512" hashValue="uVByGPOfgjrYhy4NowT/gDX4FpI8mX6fAjCGsLKWltX6jmhRda8ec/1UM4V2Sfv+YftpXLsxXNvNsDjob/KVkg==" saltValue="fY+JlW8NL5nyTATEvbZMPA==" spinCount="100000" sheet="1" objects="1" scenarios="1"/>
  <mergeCells count="5">
    <mergeCell ref="C24:D24"/>
    <mergeCell ref="C22:D22"/>
    <mergeCell ref="G24:J24"/>
    <mergeCell ref="C27:J27"/>
    <mergeCell ref="C30:J30"/>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abSelected="1" workbookViewId="0">
      <selection sqref="A1:D14"/>
    </sheetView>
  </sheetViews>
  <sheetFormatPr defaultRowHeight="15" x14ac:dyDescent="0.25"/>
  <cols>
    <col min="1" max="1" width="30.28515625" customWidth="1"/>
    <col min="2" max="2" width="37.28515625" customWidth="1"/>
    <col min="3" max="3" width="35.85546875" customWidth="1"/>
    <col min="4" max="4" width="30" customWidth="1"/>
  </cols>
  <sheetData>
    <row r="1" spans="1:4" x14ac:dyDescent="0.25">
      <c r="A1" s="139" t="s">
        <v>134</v>
      </c>
      <c r="B1" s="139" t="s">
        <v>135</v>
      </c>
      <c r="C1" s="139" t="s">
        <v>136</v>
      </c>
      <c r="D1" s="139" t="s">
        <v>137</v>
      </c>
    </row>
    <row r="2" spans="1:4" x14ac:dyDescent="0.25">
      <c r="A2" s="31"/>
      <c r="B2" s="31"/>
      <c r="C2" s="31"/>
      <c r="D2" s="31"/>
    </row>
    <row r="3" spans="1:4" x14ac:dyDescent="0.25">
      <c r="A3" s="31"/>
      <c r="B3" s="31"/>
      <c r="C3" s="31"/>
      <c r="D3" s="31"/>
    </row>
    <row r="4" spans="1:4" x14ac:dyDescent="0.25">
      <c r="A4" s="31"/>
      <c r="B4" s="31"/>
      <c r="C4" s="31"/>
      <c r="D4" s="31"/>
    </row>
    <row r="5" spans="1:4" x14ac:dyDescent="0.25">
      <c r="A5" s="31"/>
      <c r="B5" s="31"/>
      <c r="C5" s="31"/>
      <c r="D5" s="31"/>
    </row>
    <row r="6" spans="1:4" x14ac:dyDescent="0.25">
      <c r="A6" s="31"/>
      <c r="B6" s="31"/>
      <c r="C6" s="31"/>
      <c r="D6" s="31"/>
    </row>
    <row r="7" spans="1:4" x14ac:dyDescent="0.25">
      <c r="A7" s="31"/>
      <c r="B7" s="31"/>
      <c r="C7" s="31"/>
      <c r="D7" s="31"/>
    </row>
    <row r="8" spans="1:4" x14ac:dyDescent="0.25">
      <c r="A8" s="31"/>
      <c r="B8" s="31"/>
      <c r="C8" s="31"/>
      <c r="D8" s="31"/>
    </row>
    <row r="9" spans="1:4" x14ac:dyDescent="0.25">
      <c r="A9" s="31"/>
      <c r="B9" s="31"/>
      <c r="C9" s="31"/>
      <c r="D9" s="31"/>
    </row>
    <row r="10" spans="1:4" x14ac:dyDescent="0.25">
      <c r="A10" s="31"/>
      <c r="B10" s="31"/>
      <c r="C10" s="31"/>
      <c r="D10" s="31"/>
    </row>
    <row r="11" spans="1:4" x14ac:dyDescent="0.25">
      <c r="A11" s="31"/>
      <c r="B11" s="31"/>
      <c r="C11" s="31"/>
      <c r="D11" s="31"/>
    </row>
    <row r="12" spans="1:4" x14ac:dyDescent="0.25">
      <c r="A12" s="31"/>
      <c r="B12" s="31"/>
      <c r="C12" s="31"/>
      <c r="D12" s="31"/>
    </row>
    <row r="13" spans="1:4" x14ac:dyDescent="0.25">
      <c r="A13" s="31"/>
      <c r="B13" s="31"/>
      <c r="C13" s="31"/>
      <c r="D13" s="31"/>
    </row>
    <row r="14" spans="1:4" x14ac:dyDescent="0.25">
      <c r="A14" s="31"/>
      <c r="B14" s="31"/>
      <c r="C14" s="31"/>
      <c r="D14" s="3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20</vt:i4>
      </vt:variant>
    </vt:vector>
  </HeadingPairs>
  <TitlesOfParts>
    <vt:vector size="26" baseType="lpstr">
      <vt:lpstr>Introduction</vt:lpstr>
      <vt:lpstr>Competences Assessment</vt:lpstr>
      <vt:lpstr>Development Plan</vt:lpstr>
      <vt:lpstr>Next Year's Objectives</vt:lpstr>
      <vt:lpstr>Summary</vt:lpstr>
      <vt:lpstr>SBI</vt:lpstr>
      <vt:lpstr>ACC_Achievement</vt:lpstr>
      <vt:lpstr>ACC_Score</vt:lpstr>
      <vt:lpstr>ACC_Sum</vt:lpstr>
      <vt:lpstr>Accountability</vt:lpstr>
      <vt:lpstr>C_M_Score</vt:lpstr>
      <vt:lpstr>C_M_SUM</vt:lpstr>
      <vt:lpstr>Coaching_Achievement</vt:lpstr>
      <vt:lpstr>Coaching_Mentoring</vt:lpstr>
      <vt:lpstr>Coaching_Score</vt:lpstr>
      <vt:lpstr>Coaching_Sum</vt:lpstr>
      <vt:lpstr>Controlling</vt:lpstr>
      <vt:lpstr>Controlling_Achievement</vt:lpstr>
      <vt:lpstr>External_Achievement</vt:lpstr>
      <vt:lpstr>External_Internal_C</vt:lpstr>
      <vt:lpstr>External_Internal_Score</vt:lpstr>
      <vt:lpstr>External_Internal_Sum</vt:lpstr>
      <vt:lpstr>Q_F_Achievement</vt:lpstr>
      <vt:lpstr>Q_F_Score</vt:lpstr>
      <vt:lpstr>Q_F_Sum</vt:lpstr>
      <vt:lpstr>Quality_focus</vt:lpstr>
    </vt:vector>
  </TitlesOfParts>
  <Company>raya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Amira M Elebrashy</dc:creator>
  <cp:lastModifiedBy>Rania Gamal</cp:lastModifiedBy>
  <dcterms:created xsi:type="dcterms:W3CDTF">2015-02-01T19:10:09Z</dcterms:created>
  <dcterms:modified xsi:type="dcterms:W3CDTF">2020-10-25T10:00:34Z</dcterms:modified>
</cp:coreProperties>
</file>