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E:\Forms\Forms\"/>
    </mc:Choice>
  </mc:AlternateContent>
  <workbookProtection workbookAlgorithmName="SHA-512" workbookHashValue="EqHhyssc3YkguXVVUYXR4dpgO81ZqWEB6beKMhZ6syYZvdcwQK22Onp8HPjcfrmxy2KaYZfQi+XIkyBEXj6c/A==" workbookSaltValue="ueAym5J4bK/vXUTIjx4OGA==" workbookSpinCount="100000" lockStructure="1"/>
  <bookViews>
    <workbookView xWindow="0" yWindow="0" windowWidth="20490" windowHeight="7755" firstSheet="1" activeTab="1"/>
  </bookViews>
  <sheets>
    <sheet name="Introduction" sheetId="4" r:id="rId1"/>
    <sheet name="Competences Assessment" sheetId="1" r:id="rId2"/>
    <sheet name="Development Plan" sheetId="2" r:id="rId3"/>
    <sheet name="Next Year's Objectives" sheetId="6" r:id="rId4"/>
    <sheet name="Summary" sheetId="5" r:id="rId5"/>
  </sheets>
  <externalReferences>
    <externalReference r:id="rId6"/>
  </externalReferences>
  <definedNames>
    <definedName name="A_Achievement">Summary!$D$15</definedName>
    <definedName name="A_Score">'Competences Assessment'!$C$17:$D$21</definedName>
    <definedName name="A_Sum">'Competences Assessment'!$E$22:$N$22</definedName>
    <definedName name="Adaptability">Summary!$M$15</definedName>
    <definedName name="C_Achievement">[1]Summary!$C$7</definedName>
    <definedName name="C_Score">Summary!#REF!</definedName>
    <definedName name="C_Sum">'Competences Assessment'!#REF!</definedName>
    <definedName name="CL_Achievement">Summary!$D$18</definedName>
    <definedName name="CL_Score">'Competences Assessment'!$C$65:$D$69</definedName>
    <definedName name="CL_Sum">'Competences Assessment'!$E$70:$N$70</definedName>
    <definedName name="Communication_skills">'Competences Assessment'!#REF!</definedName>
    <definedName name="Continious_Learning">Summary!$M$18</definedName>
    <definedName name="D_Achievement">Summary!$D$17</definedName>
    <definedName name="D_Score">'Competences Assessment'!$C$50:$D$54</definedName>
    <definedName name="D_Sum">'Competences Assessment'!$E$55:$N$55</definedName>
    <definedName name="Delivering_Results">Summary!$M$17</definedName>
    <definedName name="EIC_Achievement">Summary!$D$19</definedName>
    <definedName name="EIC_Score">'Competences Assessment'!$C$82:$D$87</definedName>
    <definedName name="EIC_Sum">'Competences Assessment'!$E$88:$N$88</definedName>
    <definedName name="External_Internal_Customer">Summary!$M$19</definedName>
    <definedName name="I_Achievement">Summary!$D$16</definedName>
    <definedName name="I_Score">'Competences Assessment'!$C$33:$D$38</definedName>
    <definedName name="I_Sum">'Competences Assessment'!$E$39:$N$39</definedName>
    <definedName name="Inter_Skills">Summary!#REF!</definedName>
    <definedName name="Interpersonal_Skills">Summary!$M$16</definedName>
    <definedName name="Q_Score">Summary!$M$17</definedName>
    <definedName name="Q_Sum">'Competences Assessment'!#REF!</definedName>
    <definedName name="Quality_of_Work">'Competences Assessment'!#REF!</definedName>
    <definedName name="QW_Achievement">[1]Summary!$C$8</definedName>
    <definedName name="Reliability">'Competences Assessment'!#REF!</definedName>
    <definedName name="Reliability_achievement">[1]Summary!$C$6</definedName>
    <definedName name="Rscore">Summary!$M$15</definedName>
    <definedName name="RSum">'Competences Assessment'!#REF!</definedName>
    <definedName name="T_Score">Summary!$M$18</definedName>
    <definedName name="T_Sum">'Competences Assessment'!#REF!</definedName>
    <definedName name="Teamwork">'Competences Assessment'!#REF!</definedName>
    <definedName name="Time_Management">'Competences Assessment'!#REF!</definedName>
    <definedName name="TM_Achievement">[1]Summary!$C$9</definedName>
    <definedName name="TW_Achievement">[1]Summary!$C$10</definedName>
    <definedName name="TW_Score">Summary!$M$19</definedName>
    <definedName name="TW_Sum">'Competences Assessment'!#REF!</definedName>
  </definedNames>
  <calcPr calcId="152511"/>
</workbook>
</file>

<file path=xl/calcChain.xml><?xml version="1.0" encoding="utf-8"?>
<calcChain xmlns="http://schemas.openxmlformats.org/spreadsheetml/2006/main">
  <c r="M16" i="5" l="1"/>
  <c r="N39" i="1" s="1"/>
  <c r="M18" i="5"/>
  <c r="K70" i="1" s="1"/>
  <c r="M19" i="5"/>
  <c r="M88" i="1" s="1"/>
  <c r="M17" i="5"/>
  <c r="M55" i="1" s="1"/>
  <c r="M15" i="5"/>
  <c r="L22" i="1" s="1"/>
  <c r="E12" i="5"/>
  <c r="J22" i="1" l="1"/>
  <c r="K39" i="1"/>
  <c r="G22" i="1"/>
  <c r="E39" i="1"/>
  <c r="E22" i="1"/>
  <c r="H39" i="1"/>
  <c r="M22" i="1"/>
  <c r="M39" i="1"/>
  <c r="J55" i="1"/>
  <c r="F22" i="1"/>
  <c r="K22" i="1"/>
  <c r="G39" i="1"/>
  <c r="L39" i="1"/>
  <c r="N55" i="1"/>
  <c r="H70" i="1"/>
  <c r="I22" i="1"/>
  <c r="N22" i="1"/>
  <c r="I39" i="1"/>
  <c r="F55" i="1"/>
  <c r="L70" i="1"/>
  <c r="F88" i="1"/>
  <c r="N88" i="1"/>
  <c r="G55" i="1"/>
  <c r="K55" i="1"/>
  <c r="E70" i="1"/>
  <c r="I70" i="1"/>
  <c r="M70" i="1"/>
  <c r="G88" i="1"/>
  <c r="K88" i="1"/>
  <c r="H22" i="1"/>
  <c r="F39" i="1"/>
  <c r="J39" i="1"/>
  <c r="H55" i="1"/>
  <c r="L55" i="1"/>
  <c r="F70" i="1"/>
  <c r="J70" i="1"/>
  <c r="N70" i="1"/>
  <c r="H88" i="1"/>
  <c r="L88" i="1"/>
  <c r="J88" i="1"/>
  <c r="E55" i="1"/>
  <c r="I55" i="1"/>
  <c r="G70" i="1"/>
  <c r="E88" i="1"/>
  <c r="I88" i="1"/>
  <c r="D20" i="5" l="1"/>
  <c r="C24" i="5" s="1"/>
  <c r="G24" i="5" s="1"/>
  <c r="D17" i="5"/>
  <c r="C56" i="1" s="1"/>
  <c r="D15" i="5"/>
  <c r="C23" i="1" s="1"/>
  <c r="D19" i="5"/>
  <c r="C89" i="1" s="1"/>
  <c r="D16" i="5"/>
  <c r="C40" i="1" s="1"/>
  <c r="D18" i="5"/>
  <c r="C71" i="1" l="1"/>
  <c r="C4" i="2"/>
</calcChain>
</file>

<file path=xl/sharedStrings.xml><?xml version="1.0" encoding="utf-8"?>
<sst xmlns="http://schemas.openxmlformats.org/spreadsheetml/2006/main" count="165" uniqueCount="132">
  <si>
    <t>Employee Name:</t>
  </si>
  <si>
    <t>Employee Title:</t>
  </si>
  <si>
    <t>Employee ID:</t>
  </si>
  <si>
    <t>Date of Employment At RAYA:</t>
  </si>
  <si>
    <t>Reporting To:</t>
  </si>
  <si>
    <t xml:space="preserve"> Evaluator’s Title</t>
  </si>
  <si>
    <t>Date of Appraisal:</t>
  </si>
  <si>
    <t>Competence Definition</t>
  </si>
  <si>
    <t>Why It Is Important to RAYA?</t>
  </si>
  <si>
    <t>Ratings</t>
  </si>
  <si>
    <t>Weights are Distributed Evenly Among the Questions</t>
  </si>
  <si>
    <t>Score</t>
  </si>
  <si>
    <t>Evaluators name:</t>
  </si>
  <si>
    <t>My Role as a Manager in the process involves:</t>
  </si>
  <si>
    <r>
      <t xml:space="preserve">· </t>
    </r>
    <r>
      <rPr>
        <sz val="11"/>
        <color theme="1"/>
        <rFont val="Candara"/>
        <family val="2"/>
      </rPr>
      <t>Setting main / annual objectives for each of my team members</t>
    </r>
  </si>
  <si>
    <r>
      <t>·</t>
    </r>
    <r>
      <rPr>
        <sz val="7"/>
        <color theme="1"/>
        <rFont val="Times New Roman"/>
        <family val="1"/>
      </rPr>
      <t xml:space="preserve"> </t>
    </r>
    <r>
      <rPr>
        <sz val="11"/>
        <color theme="1"/>
        <rFont val="Candara"/>
        <family val="2"/>
      </rPr>
      <t>Involving the employee in the objective’s setting process.</t>
    </r>
  </si>
  <si>
    <r>
      <t xml:space="preserve">· </t>
    </r>
    <r>
      <rPr>
        <sz val="11"/>
        <color theme="1"/>
        <rFont val="Candara"/>
        <family val="2"/>
      </rPr>
      <t>Submitting quarterly/monthly employee achievement on the system.</t>
    </r>
  </si>
  <si>
    <r>
      <t xml:space="preserve">· </t>
    </r>
    <r>
      <rPr>
        <sz val="11"/>
        <color theme="1"/>
        <rFont val="Candara"/>
        <family val="2"/>
      </rPr>
      <t>Monitoring employee's job performance throughout the year.</t>
    </r>
  </si>
  <si>
    <r>
      <t xml:space="preserve">· </t>
    </r>
    <r>
      <rPr>
        <sz val="11"/>
        <color theme="1"/>
        <rFont val="Candara"/>
        <family val="2"/>
      </rPr>
      <t>Coaching and mentoring employees towards self-development.</t>
    </r>
  </si>
  <si>
    <r>
      <t xml:space="preserve">· </t>
    </r>
    <r>
      <rPr>
        <sz val="11"/>
        <color theme="1"/>
        <rFont val="Candara"/>
        <family val="2"/>
      </rPr>
      <t>Conducting a fair and unbiased performance appraisal for each employee.</t>
    </r>
  </si>
  <si>
    <r>
      <t>·</t>
    </r>
    <r>
      <rPr>
        <sz val="7"/>
        <color theme="1"/>
        <rFont val="Times New Roman"/>
        <family val="1"/>
      </rPr>
      <t xml:space="preserve"> </t>
    </r>
    <r>
      <rPr>
        <sz val="11"/>
        <color theme="1"/>
        <rFont val="Candara"/>
        <family val="2"/>
      </rPr>
      <t>Developing performance improvement plan for poor performers.</t>
    </r>
  </si>
  <si>
    <t>My Role as an Employee’s in the process involves:</t>
  </si>
  <si>
    <r>
      <t>·</t>
    </r>
    <r>
      <rPr>
        <sz val="7"/>
        <color theme="1"/>
        <rFont val="Times New Roman"/>
        <family val="1"/>
      </rPr>
      <t xml:space="preserve"> </t>
    </r>
    <r>
      <rPr>
        <sz val="11"/>
        <color theme="1"/>
        <rFont val="Candara"/>
        <family val="2"/>
      </rPr>
      <t>Participating actively in the process through self-assessing competences.</t>
    </r>
  </si>
  <si>
    <r>
      <t xml:space="preserve">· </t>
    </r>
    <r>
      <rPr>
        <sz val="11"/>
        <color theme="1"/>
        <rFont val="Candara"/>
        <family val="2"/>
      </rPr>
      <t>Highlighting areas of weaknesses and areas of strengths.</t>
    </r>
  </si>
  <si>
    <t>Welcome to Raya Performance Management System</t>
  </si>
  <si>
    <t>Managing Performance is an ongoing process throughout the year….. Starting with the Objectives setting……Objectives Evaluation throughout the year…… Competences Evaluation……Planning for Development…</t>
  </si>
  <si>
    <t>Action Plan</t>
  </si>
  <si>
    <t>Expected Time</t>
  </si>
  <si>
    <t>Area of Development</t>
  </si>
  <si>
    <t>Technical Development</t>
  </si>
  <si>
    <t>Competence</t>
  </si>
  <si>
    <t>Achievement</t>
  </si>
  <si>
    <t>Question Score</t>
  </si>
  <si>
    <r>
      <rPr>
        <b/>
        <sz val="11"/>
        <color theme="1"/>
        <rFont val="Candara"/>
        <family val="2"/>
      </rPr>
      <t xml:space="preserve">Step 1: </t>
    </r>
    <r>
      <rPr>
        <sz val="11"/>
        <color theme="1"/>
        <rFont val="Candara"/>
        <family val="2"/>
      </rPr>
      <t>Use the Competences Assessment Form  (Sheet 1) to include your rating per question per competence</t>
    </r>
  </si>
  <si>
    <t xml:space="preserve">Summarize Job Holder's areas of stregths: </t>
  </si>
  <si>
    <t>Competence Development</t>
  </si>
  <si>
    <t>Overall Performance Appraisal Score:   %</t>
  </si>
  <si>
    <t>Overall Performance Appraisal Evaluation:</t>
  </si>
  <si>
    <t>JOB HOLDER’S COMMENTS:</t>
  </si>
  <si>
    <t>DIRECT MANAGER’S SUMMARY &amp; COMMENTS:</t>
  </si>
  <si>
    <t>Yearly Objective</t>
  </si>
  <si>
    <t>Dimension</t>
  </si>
  <si>
    <t xml:space="preserve"> Weight</t>
  </si>
  <si>
    <t>Expected Result</t>
  </si>
  <si>
    <t>Deadline</t>
  </si>
  <si>
    <t>Key Performance Indicator</t>
  </si>
  <si>
    <t>4-</t>
  </si>
  <si>
    <t>5-</t>
  </si>
  <si>
    <r>
      <t>1-</t>
    </r>
    <r>
      <rPr>
        <b/>
        <sz val="7"/>
        <color rgb="FF000000"/>
        <rFont val="Times New Roman"/>
        <family val="1"/>
      </rPr>
      <t/>
    </r>
  </si>
  <si>
    <r>
      <t>2-</t>
    </r>
    <r>
      <rPr>
        <b/>
        <sz val="7"/>
        <color rgb="FF000000"/>
        <rFont val="Times New Roman"/>
        <family val="1"/>
      </rPr>
      <t/>
    </r>
  </si>
  <si>
    <r>
      <t>3-</t>
    </r>
    <r>
      <rPr>
        <b/>
        <sz val="7"/>
        <color rgb="FF000000"/>
        <rFont val="Times New Roman"/>
        <family val="1"/>
      </rPr>
      <t/>
    </r>
  </si>
  <si>
    <t xml:space="preserve">Adaptability </t>
  </si>
  <si>
    <r>
      <t xml:space="preserve"> </t>
    </r>
    <r>
      <rPr>
        <b/>
        <sz val="10"/>
        <color rgb="FF000000"/>
        <rFont val="Arial"/>
        <family val="2"/>
      </rPr>
      <t>Maintaining effectiveness when experiencing major changes in work tasks or the work environment; adjusting effectively to work within new work structures, processes, requirements, or cultures.</t>
    </r>
  </si>
  <si>
    <t xml:space="preserve">The ability of an employee to recognize and respond to unanticipated events and requirements is very crucial for RAYA’s success especially in a continually changing environment.  An adaptive employee is therefore a flexible individual that is able to fit his/her behaviour according to changes in the environment or in parts of the system itself.     </t>
  </si>
  <si>
    <r>
      <t xml:space="preserve">Ratings of </t>
    </r>
    <r>
      <rPr>
        <b/>
        <sz val="12"/>
        <color theme="1"/>
        <rFont val="Arial"/>
        <family val="2"/>
      </rPr>
      <t>Questions</t>
    </r>
  </si>
  <si>
    <t xml:space="preserve"> Adaptability</t>
  </si>
  <si>
    <t>Tries to understand changes in work tasks, situations, and environment as well as the logic or basis for change.</t>
  </si>
  <si>
    <t xml:space="preserve">Treats change and new situations as opportunities for learning or growth;  Adjusts own behaviour  to deal effectively with changes in the work environment  </t>
  </si>
  <si>
    <t xml:space="preserve"> Draws up contingencies and adapts plans as necessary.  </t>
  </si>
  <si>
    <r>
      <t xml:space="preserve">Maintains composure and shows self-control in the face of challenges and change.  </t>
    </r>
    <r>
      <rPr>
        <b/>
        <sz val="10"/>
        <color theme="1"/>
        <rFont val="Arial"/>
        <family val="2"/>
      </rPr>
      <t xml:space="preserve"> </t>
    </r>
  </si>
  <si>
    <t>Evaluates how the change impacts the overall processes and reports the output to senior management.</t>
  </si>
  <si>
    <r>
      <t xml:space="preserve"> </t>
    </r>
    <r>
      <rPr>
        <b/>
        <sz val="14"/>
        <color theme="1"/>
        <rFont val="Arial"/>
        <family val="2"/>
      </rPr>
      <t>Interpersonal Skills</t>
    </r>
  </si>
  <si>
    <r>
      <t xml:space="preserve"> </t>
    </r>
    <r>
      <rPr>
        <b/>
        <sz val="10"/>
        <color rgb="FF000000"/>
        <rFont val="Arial"/>
        <family val="2"/>
      </rPr>
      <t>Ability to exchange information and ideas in a clear and concise manner appropriate for the audience in order to explain, persuade, convince, negotiate and influence others to achieve the desired outcome.</t>
    </r>
  </si>
  <si>
    <t xml:space="preserve">Interpersonal skills show up in countless interactions, from public speaking, group projects and team presentations, to professional writing.  Awareness of one’s own and others’ interpersonal skills can help enormously in dealing with the work tasks and ensures the streamlining of work processes as well. </t>
  </si>
  <si>
    <t xml:space="preserve">Takes others’ perspectives into account when communicating, negotiating or presenting arguments.     </t>
  </si>
  <si>
    <t>Communicates complex issues clearly and credibly with widely varied audiences.</t>
  </si>
  <si>
    <t>Practices attentive and active listening, often paraphrasing the message of the speaker to ensure understanding</t>
  </si>
  <si>
    <t>Ability to make own thoughts and feelings known by using clear and concise non-verbal communication skills.</t>
  </si>
  <si>
    <t>Ability to clearly and concisely generate correspondence, reports and manuals to request</t>
  </si>
  <si>
    <t xml:space="preserve">Uses different methodologies to convince, persuade and reach compromises with others.   </t>
  </si>
  <si>
    <r>
      <t xml:space="preserve"> </t>
    </r>
    <r>
      <rPr>
        <b/>
        <sz val="14"/>
        <color theme="1"/>
        <rFont val="Arial"/>
        <family val="2"/>
      </rPr>
      <t xml:space="preserve"> Delivering Results</t>
    </r>
  </si>
  <si>
    <r>
      <t xml:space="preserve"> </t>
    </r>
    <r>
      <rPr>
        <b/>
        <sz val="10"/>
        <color rgb="FF000000"/>
        <rFont val="Arial"/>
        <family val="2"/>
      </rPr>
      <t>Is the ability, enthusiasm and desire to meet and exceed objectives and improve one‘s own performance.  It is about being frustrated with the status quo, wanting to improve the way things are done and making it happen.</t>
    </r>
  </si>
  <si>
    <r>
      <t xml:space="preserve"> </t>
    </r>
    <r>
      <rPr>
        <b/>
        <sz val="10"/>
        <color theme="1"/>
        <rFont val="Arial"/>
        <family val="2"/>
      </rPr>
      <t>Delivering results is the key to success.  It is not about efforts or time spent at work but it is all about the achieved yields.  Enthusiasm and desire to exceed expectation and improve performance is the cornerstone of business growth.  RAYA needs individuals who can not only put efforts and achieve what is expected but also it needs people who think in continuous improvement.</t>
    </r>
  </si>
  <si>
    <t xml:space="preserve">Delivering Results </t>
  </si>
  <si>
    <r>
      <t xml:space="preserve">Establishes challenging short and long term action plan to achieve objectives.  </t>
    </r>
    <r>
      <rPr>
        <b/>
        <sz val="10"/>
        <color rgb="FF000000"/>
        <rFont val="Arial"/>
        <family val="2"/>
      </rPr>
      <t xml:space="preserve">   </t>
    </r>
  </si>
  <si>
    <t xml:space="preserve">Takes initiatives, learn from experience and delivers consistently to best of own ability.  </t>
  </si>
  <si>
    <t>Points out redundant or unnecessary steps in methods or procedures and finds ways to use time and resources more effectively.</t>
  </si>
  <si>
    <t>Questions whether all current activities are necessary to maintain high productivity and quality; overcomes obstacles and problems.</t>
  </si>
  <si>
    <t>Is cost effective and systematically monitors and reviews progress against performance.</t>
  </si>
  <si>
    <t xml:space="preserve"> Continuous Learning</t>
  </si>
  <si>
    <r>
      <t xml:space="preserve"> </t>
    </r>
    <r>
      <rPr>
        <b/>
        <sz val="10"/>
        <color rgb="FF000000"/>
        <rFont val="Arial"/>
        <family val="2"/>
      </rPr>
      <t>Actively identifying new areas for learning; regularly creating and taking advantage of learning opportunities; using newly gained knowledge and skills on the job and learning through their application.</t>
    </r>
  </si>
  <si>
    <r>
      <t xml:space="preserve"> </t>
    </r>
    <r>
      <rPr>
        <b/>
        <sz val="10"/>
        <color theme="1"/>
        <rFont val="Arial"/>
        <family val="2"/>
      </rPr>
      <t>At the organizational level, continuous learning is increasingly important to the success of RAYA because of changing economic, political, technological and environmental conditions.  Given the current business environment, RAYA must be able to learn continuously in order to deal with these changes and, in the end, to sustain its success.</t>
    </r>
  </si>
  <si>
    <t xml:space="preserve">Holds responsibility for own learning and makes efforts to improve his/her technical / managerial skills.  </t>
  </si>
  <si>
    <t>Seeks up to date information by maintaining technical library and database to access pertinent information.</t>
  </si>
  <si>
    <t>Stays informed of industry and business trends, competition, and changing technology.</t>
  </si>
  <si>
    <t xml:space="preserve">Learns by observing more experienced colleagues or practitioners and tries to find learning materials and/or resources. </t>
  </si>
  <si>
    <t>Asks for feedback and/or advice from more experienced co-workers and applies what was learned to new situations.</t>
  </si>
  <si>
    <r>
      <t xml:space="preserve"> </t>
    </r>
    <r>
      <rPr>
        <b/>
        <sz val="14"/>
        <color theme="1"/>
        <rFont val="Arial"/>
        <family val="2"/>
      </rPr>
      <t>External / Internal Customer Focus</t>
    </r>
  </si>
  <si>
    <r>
      <t xml:space="preserve"> </t>
    </r>
    <r>
      <rPr>
        <b/>
        <sz val="10"/>
        <color theme="1"/>
        <rFont val="Arial"/>
        <family val="2"/>
      </rPr>
      <t xml:space="preserve">The desire to anticipate, meet and exceed the needs and expectations of customers (internally and externally). It implies working together and building Long term customer relationships and focusing one's efforts on delivering increased </t>
    </r>
  </si>
  <si>
    <t>customer value.</t>
  </si>
  <si>
    <t xml:space="preserve">The process of providing customer satisfaction is based on an understanding of what customers want and need. Effective and successful businesses result from an anticipation and meeting or exceeding these needs.  A high quality customer experience will lead to generating more business transactions which in turn lead to more profitability and market growth. </t>
  </si>
  <si>
    <t>External / Internal Customer Focus</t>
  </si>
  <si>
    <t>Seeks to understand customers by actively seeks information to know customers’ circumstances, problems, expectations, and needs.</t>
  </si>
  <si>
    <t xml:space="preserve">Builds collaborative relationships with customers by building rapport and cooperative relationships.   </t>
  </si>
  <si>
    <t>Examine decisions, policy implementation from the perspective of the customer before acting.</t>
  </si>
  <si>
    <r>
      <t xml:space="preserve">Encourages others to be highly responsive to customer needs and </t>
    </r>
    <r>
      <rPr>
        <b/>
        <sz val="10"/>
        <color theme="1"/>
        <rFont val="Arial"/>
        <family val="2"/>
      </rPr>
      <t xml:space="preserve">see things from the customers' perspective. </t>
    </r>
    <r>
      <rPr>
        <b/>
        <sz val="10"/>
        <color rgb="FF000000"/>
        <rFont val="Arial"/>
        <family val="2"/>
      </rPr>
      <t xml:space="preserve">  </t>
    </r>
  </si>
  <si>
    <t xml:space="preserve">Sets up customer feedback systems by implementing effective ways to monitor and evaluate customer concerns, issues, and satisfaction and to anticipate customer needs.  </t>
  </si>
  <si>
    <r>
      <t>May trade off immediate costs for the sake of a long term relationship and ensures that the benefits of doing this are realised by RAYA.</t>
    </r>
    <r>
      <rPr>
        <b/>
        <sz val="10"/>
        <color rgb="FF000000"/>
        <rFont val="Arial"/>
        <family val="2"/>
      </rPr>
      <t xml:space="preserve"> </t>
    </r>
    <r>
      <rPr>
        <b/>
        <sz val="10"/>
        <color theme="1"/>
        <rFont val="Arial"/>
        <family val="2"/>
      </rPr>
      <t xml:space="preserve"> </t>
    </r>
  </si>
  <si>
    <t>Continuous Learning</t>
  </si>
  <si>
    <t xml:space="preserve">Interpersonal Skills </t>
  </si>
  <si>
    <t>Senior Professionals and Professionals’ Performance Appraisal Form</t>
  </si>
  <si>
    <t>Adaptability</t>
  </si>
  <si>
    <t>Interpersonal Skills</t>
  </si>
  <si>
    <t>Delivering Results</t>
  </si>
  <si>
    <t>Objectives</t>
  </si>
  <si>
    <t>Overall Competences Achievement</t>
  </si>
  <si>
    <t>Weight</t>
  </si>
  <si>
    <t>Overall Objectives Achievement</t>
  </si>
  <si>
    <r>
      <rPr>
        <b/>
        <sz val="11"/>
        <color theme="1"/>
        <rFont val="Calibri"/>
        <family val="2"/>
        <scheme val="minor"/>
      </rPr>
      <t xml:space="preserve">Step 2: </t>
    </r>
    <r>
      <rPr>
        <sz val="11"/>
        <color theme="1"/>
        <rFont val="Calibri"/>
        <family val="2"/>
        <scheme val="minor"/>
      </rPr>
      <t>Use the Development plan form ( Sheet 2) for employee development plan</t>
    </r>
  </si>
  <si>
    <t xml:space="preserve">The Following Competences Rated 70% and Below , please add development plan for each </t>
  </si>
  <si>
    <t>Overall Rating</t>
  </si>
  <si>
    <t>Definition</t>
  </si>
  <si>
    <t>Poor Performance</t>
  </si>
  <si>
    <t>Needs Improvement</t>
  </si>
  <si>
    <t>Performance Meets Expectation</t>
  </si>
  <si>
    <t>Occasional Exceptional Performance</t>
  </si>
  <si>
    <t>Consistent Outstanding Performance</t>
  </si>
  <si>
    <t>Competences Evaluation ( Weight 50%)</t>
  </si>
  <si>
    <t xml:space="preserve">PART I : Competence Evaluation </t>
  </si>
  <si>
    <t>PART II: Employee Development Plan</t>
  </si>
  <si>
    <t xml:space="preserve">     PART III: Next Year Objectives</t>
  </si>
  <si>
    <r>
      <rPr>
        <b/>
        <sz val="11"/>
        <color theme="1"/>
        <rFont val="Calibri"/>
        <family val="2"/>
        <scheme val="minor"/>
      </rPr>
      <t xml:space="preserve">Step3: </t>
    </r>
    <r>
      <rPr>
        <sz val="11"/>
        <color theme="1"/>
        <rFont val="Calibri"/>
        <family val="2"/>
        <scheme val="minor"/>
      </rPr>
      <t xml:space="preserve">Add Next Year's Objectives in the Objectives Form </t>
    </r>
  </si>
  <si>
    <t>STEPS for Using Performance Appraisal offline form:</t>
  </si>
  <si>
    <r>
      <rPr>
        <b/>
        <sz val="11"/>
        <color theme="1"/>
        <rFont val="Calibri"/>
        <family val="2"/>
        <scheme val="minor"/>
      </rPr>
      <t xml:space="preserve">Step 4: </t>
    </r>
    <r>
      <rPr>
        <sz val="11"/>
        <color theme="1"/>
        <rFont val="Calibri"/>
        <family val="2"/>
        <scheme val="minor"/>
      </rPr>
      <t xml:space="preserve"> Print out Summary form for signature</t>
    </r>
  </si>
  <si>
    <r>
      <rPr>
        <b/>
        <sz val="11"/>
        <color theme="1"/>
        <rFont val="Calibri"/>
        <family val="2"/>
        <scheme val="minor"/>
      </rPr>
      <t xml:space="preserve">Step 5: </t>
    </r>
    <r>
      <rPr>
        <sz val="11"/>
        <color theme="1"/>
        <rFont val="Calibri"/>
        <family val="2"/>
        <scheme val="minor"/>
      </rPr>
      <t xml:space="preserve">Send the soft copy and sugned form to the respective Human Resources representative </t>
    </r>
  </si>
  <si>
    <t xml:space="preserve">Department: </t>
  </si>
  <si>
    <t xml:space="preserve">Employee Name: </t>
  </si>
  <si>
    <t xml:space="preserve">Direct Manager Name:   </t>
  </si>
  <si>
    <t>Signature:</t>
  </si>
  <si>
    <t xml:space="preserve"> Performance Appraisal Summary </t>
  </si>
  <si>
    <t>Current Year Objectives Achievement (Weight 50%)</t>
  </si>
  <si>
    <t xml:space="preserve">Overall Evaluation </t>
  </si>
</sst>
</file>

<file path=xl/styles.xml><?xml version="1.0" encoding="utf-8"?>
<styleSheet xmlns="http://schemas.openxmlformats.org/spreadsheetml/2006/main" xmlns:mc="http://schemas.openxmlformats.org/markup-compatibility/2006" xmlns:x14ac="http://schemas.microsoft.com/office/spreadsheetml/2009/9/ac" mc:Ignorable="x14ac">
  <fonts count="39" x14ac:knownFonts="1">
    <font>
      <sz val="11"/>
      <color theme="1"/>
      <name val="Calibri"/>
      <family val="2"/>
      <scheme val="minor"/>
    </font>
    <font>
      <sz val="10"/>
      <color theme="1"/>
      <name val="Candara"/>
      <family val="2"/>
    </font>
    <font>
      <sz val="11"/>
      <color theme="1"/>
      <name val="Symbol"/>
      <family val="1"/>
      <charset val="2"/>
    </font>
    <font>
      <sz val="7"/>
      <color theme="1"/>
      <name val="Times New Roman"/>
      <family val="1"/>
    </font>
    <font>
      <sz val="11"/>
      <color theme="1"/>
      <name val="Candara"/>
      <family val="2"/>
    </font>
    <font>
      <b/>
      <sz val="11"/>
      <color theme="1"/>
      <name val="Candara"/>
      <family val="2"/>
    </font>
    <font>
      <b/>
      <sz val="15"/>
      <color rgb="FF0070C0"/>
      <name val="Candara"/>
      <family val="2"/>
    </font>
    <font>
      <b/>
      <sz val="11"/>
      <color rgb="FF0070C0"/>
      <name val="Candara"/>
      <family val="2"/>
    </font>
    <font>
      <b/>
      <sz val="10"/>
      <color rgb="FFFFFFFF"/>
      <name val="Candara"/>
      <family val="2"/>
    </font>
    <font>
      <b/>
      <sz val="10"/>
      <color theme="1"/>
      <name val="Candara"/>
      <family val="2"/>
    </font>
    <font>
      <b/>
      <sz val="12"/>
      <color theme="1"/>
      <name val="Candara"/>
      <family val="2"/>
    </font>
    <font>
      <sz val="12"/>
      <color theme="1"/>
      <name val="Candara"/>
      <family val="2"/>
    </font>
    <font>
      <b/>
      <sz val="12"/>
      <color rgb="FFFFFFFF"/>
      <name val="Candara"/>
      <family val="2"/>
    </font>
    <font>
      <b/>
      <sz val="11"/>
      <color theme="0"/>
      <name val="Candara"/>
      <family val="2"/>
    </font>
    <font>
      <sz val="11"/>
      <color theme="1"/>
      <name val="Calibri"/>
      <family val="2"/>
      <scheme val="minor"/>
    </font>
    <font>
      <b/>
      <sz val="11"/>
      <color theme="1"/>
      <name val="Calibri"/>
      <family val="2"/>
      <scheme val="minor"/>
    </font>
    <font>
      <b/>
      <sz val="12"/>
      <color theme="0"/>
      <name val="Candara"/>
      <family val="2"/>
    </font>
    <font>
      <b/>
      <sz val="12"/>
      <color theme="1"/>
      <name val="Calibri"/>
      <family val="2"/>
      <scheme val="minor"/>
    </font>
    <font>
      <b/>
      <sz val="13"/>
      <color theme="1"/>
      <name val="Candara"/>
      <family val="2"/>
    </font>
    <font>
      <b/>
      <sz val="9"/>
      <color rgb="FF000000"/>
      <name val="Arial"/>
      <family val="2"/>
    </font>
    <font>
      <b/>
      <sz val="7"/>
      <color rgb="FF000000"/>
      <name val="Times New Roman"/>
      <family val="1"/>
    </font>
    <font>
      <b/>
      <sz val="14"/>
      <color theme="1"/>
      <name val="Arial"/>
      <family val="2"/>
    </font>
    <font>
      <b/>
      <sz val="10"/>
      <color rgb="FFFF0000"/>
      <name val="Arial"/>
      <family val="2"/>
    </font>
    <font>
      <b/>
      <sz val="11"/>
      <color rgb="FFFFFFFF"/>
      <name val="Arial"/>
      <family val="2"/>
    </font>
    <font>
      <b/>
      <sz val="10"/>
      <color rgb="FF000000"/>
      <name val="Arial"/>
      <family val="2"/>
    </font>
    <font>
      <b/>
      <sz val="10"/>
      <color theme="1"/>
      <name val="Arial"/>
      <family val="2"/>
    </font>
    <font>
      <b/>
      <sz val="12"/>
      <color theme="1"/>
      <name val="Arial"/>
      <family val="2"/>
    </font>
    <font>
      <sz val="12"/>
      <color theme="1"/>
      <name val="Arial"/>
      <family val="2"/>
    </font>
    <font>
      <b/>
      <sz val="16"/>
      <color theme="1"/>
      <name val="Arial"/>
      <family val="2"/>
    </font>
    <font>
      <b/>
      <sz val="12"/>
      <color rgb="FFFF0000"/>
      <name val="Arial"/>
      <family val="2"/>
    </font>
    <font>
      <b/>
      <sz val="9"/>
      <color theme="1"/>
      <name val="Arial"/>
      <family val="2"/>
    </font>
    <font>
      <sz val="14"/>
      <color rgb="FFFFFFFF"/>
      <name val="Arial"/>
      <family val="2"/>
    </font>
    <font>
      <sz val="9"/>
      <color theme="1"/>
      <name val="Arial"/>
      <family val="2"/>
    </font>
    <font>
      <b/>
      <sz val="13"/>
      <color theme="0"/>
      <name val="Candara"/>
      <family val="2"/>
    </font>
    <font>
      <b/>
      <sz val="13"/>
      <color rgb="FFFF0000"/>
      <name val="Calibri"/>
      <family val="2"/>
      <scheme val="minor"/>
    </font>
    <font>
      <b/>
      <sz val="15"/>
      <color theme="9" tint="-0.249977111117893"/>
      <name val="Candara"/>
      <family val="2"/>
    </font>
    <font>
      <b/>
      <sz val="13"/>
      <color theme="9" tint="-0.249977111117893"/>
      <name val="Candara"/>
      <family val="2"/>
    </font>
    <font>
      <b/>
      <sz val="20"/>
      <color rgb="FF0070C0"/>
      <name val="Candara"/>
      <family val="2"/>
    </font>
    <font>
      <sz val="15"/>
      <color theme="1"/>
      <name val="Candara"/>
      <family val="2"/>
    </font>
  </fonts>
  <fills count="7">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rgb="FFE9E9ED"/>
        <bgColor indexed="64"/>
      </patternFill>
    </fill>
    <fill>
      <patternFill patternType="solid">
        <fgColor theme="0" tint="-0.249977111117893"/>
        <bgColor indexed="64"/>
      </patternFill>
    </fill>
    <fill>
      <patternFill patternType="solid">
        <fgColor rgb="FFFFFFFF"/>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s>
  <cellStyleXfs count="2">
    <xf numFmtId="0" fontId="0" fillId="0" borderId="0"/>
    <xf numFmtId="9" fontId="14" fillId="0" borderId="0" applyFont="0" applyFill="0" applyBorder="0" applyAlignment="0" applyProtection="0"/>
  </cellStyleXfs>
  <cellXfs count="140">
    <xf numFmtId="0" fontId="0" fillId="0" borderId="0" xfId="0"/>
    <xf numFmtId="0" fontId="0" fillId="2" borderId="0" xfId="0" applyFill="1"/>
    <xf numFmtId="0" fontId="1" fillId="0" borderId="0" xfId="0" applyFont="1" applyAlignment="1">
      <alignment horizontal="justify" vertical="center"/>
    </xf>
    <xf numFmtId="0" fontId="2" fillId="2" borderId="0" xfId="0" applyFont="1" applyFill="1" applyBorder="1" applyAlignment="1">
      <alignment horizontal="justify" vertical="center"/>
    </xf>
    <xf numFmtId="0" fontId="4" fillId="2" borderId="0" xfId="0" applyFont="1" applyFill="1" applyBorder="1" applyAlignment="1">
      <alignment horizontal="justify" vertical="center"/>
    </xf>
    <xf numFmtId="0" fontId="4" fillId="0" borderId="0" xfId="0" applyFont="1" applyAlignment="1">
      <alignment horizontal="left" vertical="center" wrapText="1"/>
    </xf>
    <xf numFmtId="0" fontId="6" fillId="2" borderId="0" xfId="0" applyFont="1" applyFill="1" applyBorder="1" applyAlignment="1">
      <alignment vertical="center"/>
    </xf>
    <xf numFmtId="0" fontId="7" fillId="2" borderId="0" xfId="0" applyFont="1" applyFill="1" applyBorder="1" applyAlignment="1">
      <alignment horizontal="justify" vertical="center"/>
    </xf>
    <xf numFmtId="0" fontId="5" fillId="0" borderId="2" xfId="0" applyFont="1" applyBorder="1" applyAlignment="1">
      <alignment horizontal="left" vertical="center" wrapText="1"/>
    </xf>
    <xf numFmtId="0" fontId="9" fillId="4" borderId="1" xfId="0" applyFont="1" applyFill="1" applyBorder="1" applyAlignment="1">
      <alignment horizontal="justify" vertical="center" wrapText="1"/>
    </xf>
    <xf numFmtId="0" fontId="8" fillId="3" borderId="1" xfId="0" applyFont="1" applyFill="1" applyBorder="1" applyAlignment="1">
      <alignment vertical="center" wrapText="1"/>
    </xf>
    <xf numFmtId="0" fontId="10" fillId="2" borderId="0" xfId="0" applyFont="1" applyFill="1" applyAlignment="1">
      <alignment vertical="center" wrapText="1"/>
    </xf>
    <xf numFmtId="0" fontId="11" fillId="2" borderId="0" xfId="0" applyFont="1" applyFill="1" applyAlignment="1">
      <alignment vertical="center"/>
    </xf>
    <xf numFmtId="0" fontId="16" fillId="3" borderId="0" xfId="0" applyFont="1" applyFill="1" applyAlignment="1">
      <alignment vertical="center"/>
    </xf>
    <xf numFmtId="0" fontId="10" fillId="2" borderId="0" xfId="0" applyFont="1" applyFill="1" applyAlignment="1">
      <alignment vertical="center"/>
    </xf>
    <xf numFmtId="0" fontId="8" fillId="3" borderId="1" xfId="0" applyFont="1" applyFill="1" applyBorder="1" applyAlignment="1">
      <alignment horizontal="justify" vertical="center" wrapText="1"/>
    </xf>
    <xf numFmtId="0" fontId="4" fillId="2" borderId="0" xfId="0" applyFont="1" applyFill="1"/>
    <xf numFmtId="0" fontId="13" fillId="3" borderId="1" xfId="0" applyFont="1" applyFill="1" applyBorder="1" applyProtection="1"/>
    <xf numFmtId="0" fontId="4" fillId="2" borderId="1" xfId="0" applyFont="1" applyFill="1" applyBorder="1" applyProtection="1"/>
    <xf numFmtId="9" fontId="4" fillId="2" borderId="1" xfId="0" applyNumberFormat="1" applyFont="1" applyFill="1" applyBorder="1" applyAlignment="1" applyProtection="1">
      <alignment horizontal="center"/>
    </xf>
    <xf numFmtId="0" fontId="4" fillId="2" borderId="0" xfId="0" applyFont="1" applyFill="1" applyBorder="1"/>
    <xf numFmtId="0" fontId="5" fillId="2" borderId="0" xfId="0" applyFont="1" applyFill="1"/>
    <xf numFmtId="0" fontId="0" fillId="2" borderId="0" xfId="0" applyFill="1" applyAlignment="1">
      <alignment vertical="center" wrapText="1"/>
    </xf>
    <xf numFmtId="0" fontId="27" fillId="2" borderId="0" xfId="0" applyFont="1" applyFill="1" applyAlignment="1">
      <alignment vertical="center"/>
    </xf>
    <xf numFmtId="0" fontId="26" fillId="2" borderId="1" xfId="0" applyFont="1" applyFill="1" applyBorder="1" applyAlignment="1">
      <alignment horizontal="center" vertical="center" wrapText="1"/>
    </xf>
    <xf numFmtId="0" fontId="11" fillId="2" borderId="0" xfId="0" applyFont="1" applyFill="1" applyBorder="1" applyAlignment="1">
      <alignment vertical="center"/>
    </xf>
    <xf numFmtId="0" fontId="0" fillId="2" borderId="0" xfId="0" applyFill="1" applyBorder="1" applyAlignment="1">
      <alignment vertical="center" wrapText="1"/>
    </xf>
    <xf numFmtId="0" fontId="33" fillId="3" borderId="0" xfId="0" applyFont="1" applyFill="1" applyAlignment="1">
      <alignment vertical="center"/>
    </xf>
    <xf numFmtId="0" fontId="4" fillId="2" borderId="15" xfId="0" applyFont="1" applyFill="1" applyBorder="1" applyProtection="1"/>
    <xf numFmtId="0" fontId="4" fillId="2" borderId="0" xfId="0" applyFont="1" applyFill="1" applyAlignment="1">
      <alignment vertical="center"/>
    </xf>
    <xf numFmtId="0" fontId="26" fillId="5" borderId="1" xfId="0" applyFont="1" applyFill="1" applyBorder="1" applyAlignment="1">
      <alignment horizontal="center" vertical="center" wrapText="1"/>
    </xf>
    <xf numFmtId="0" fontId="27" fillId="5" borderId="1" xfId="0" applyFont="1" applyFill="1" applyBorder="1" applyAlignment="1">
      <alignment vertical="center" wrapText="1"/>
    </xf>
    <xf numFmtId="0" fontId="0" fillId="2" borderId="1" xfId="0" applyFill="1" applyBorder="1" applyProtection="1">
      <protection locked="0"/>
    </xf>
    <xf numFmtId="0" fontId="9" fillId="2" borderId="1" xfId="0" applyFont="1" applyFill="1" applyBorder="1" applyAlignment="1" applyProtection="1">
      <alignment horizontal="justify" vertical="center" wrapText="1"/>
      <protection locked="0"/>
    </xf>
    <xf numFmtId="0" fontId="13" fillId="3" borderId="0" xfId="0" applyFont="1" applyFill="1"/>
    <xf numFmtId="10" fontId="0" fillId="0" borderId="1" xfId="0" applyNumberFormat="1" applyBorder="1"/>
    <xf numFmtId="0" fontId="0" fillId="0" borderId="1" xfId="0" applyBorder="1"/>
    <xf numFmtId="0" fontId="36" fillId="2" borderId="1" xfId="0" applyFont="1" applyFill="1" applyBorder="1" applyAlignment="1" applyProtection="1">
      <alignment vertical="center"/>
    </xf>
    <xf numFmtId="0" fontId="36" fillId="2" borderId="1" xfId="0" applyFont="1" applyFill="1" applyBorder="1" applyAlignment="1">
      <alignment vertical="center"/>
    </xf>
    <xf numFmtId="10" fontId="36" fillId="2" borderId="1" xfId="0" applyNumberFormat="1" applyFont="1" applyFill="1" applyBorder="1" applyAlignment="1">
      <alignment vertical="center"/>
    </xf>
    <xf numFmtId="0" fontId="37" fillId="2" borderId="0" xfId="0" applyFont="1" applyFill="1" applyAlignment="1">
      <alignment vertical="center"/>
    </xf>
    <xf numFmtId="9" fontId="36" fillId="2" borderId="1" xfId="1" applyFont="1" applyFill="1" applyBorder="1" applyAlignment="1">
      <alignment vertical="center"/>
    </xf>
    <xf numFmtId="9" fontId="36" fillId="2" borderId="1" xfId="1" applyFont="1" applyFill="1" applyBorder="1" applyAlignment="1">
      <alignment horizontal="center" vertical="center"/>
    </xf>
    <xf numFmtId="0" fontId="37" fillId="2" borderId="0" xfId="0" applyFont="1" applyFill="1" applyAlignment="1">
      <alignment horizontal="left" vertical="center"/>
    </xf>
    <xf numFmtId="0" fontId="27" fillId="2" borderId="1" xfId="0" applyFont="1" applyFill="1" applyBorder="1" applyAlignment="1" applyProtection="1">
      <alignment horizontal="center" vertical="center" wrapText="1"/>
      <protection locked="0"/>
    </xf>
    <xf numFmtId="0" fontId="27" fillId="2" borderId="1" xfId="0" applyFont="1" applyFill="1" applyBorder="1" applyAlignment="1" applyProtection="1">
      <alignment vertical="center" wrapText="1"/>
      <protection locked="0"/>
    </xf>
    <xf numFmtId="0" fontId="19" fillId="6" borderId="7" xfId="0" applyFont="1" applyFill="1" applyBorder="1" applyAlignment="1" applyProtection="1">
      <alignment vertical="center" wrapText="1"/>
      <protection locked="0"/>
    </xf>
    <xf numFmtId="0" fontId="19" fillId="6" borderId="8" xfId="0" applyFont="1" applyFill="1" applyBorder="1" applyAlignment="1" applyProtection="1">
      <alignment vertical="center" wrapText="1"/>
      <protection locked="0"/>
    </xf>
    <xf numFmtId="0" fontId="19" fillId="6" borderId="3" xfId="0" applyFont="1" applyFill="1" applyBorder="1" applyAlignment="1" applyProtection="1">
      <alignment vertical="center" wrapText="1"/>
      <protection locked="0"/>
    </xf>
    <xf numFmtId="10" fontId="19" fillId="6" borderId="8" xfId="0" applyNumberFormat="1" applyFont="1" applyFill="1" applyBorder="1" applyAlignment="1" applyProtection="1">
      <alignment vertical="center" wrapText="1"/>
      <protection locked="0"/>
    </xf>
    <xf numFmtId="0" fontId="19" fillId="6" borderId="6" xfId="0" applyFont="1" applyFill="1" applyBorder="1" applyAlignment="1" applyProtection="1">
      <alignment horizontal="center" vertical="center" wrapText="1"/>
      <protection locked="0"/>
    </xf>
    <xf numFmtId="0" fontId="19" fillId="6" borderId="5" xfId="0" applyFont="1" applyFill="1" applyBorder="1" applyAlignment="1" applyProtection="1">
      <alignment horizontal="center" vertical="center" wrapText="1"/>
      <protection locked="0"/>
    </xf>
    <xf numFmtId="0" fontId="5" fillId="2" borderId="0" xfId="0" applyFont="1" applyFill="1" applyBorder="1"/>
    <xf numFmtId="0" fontId="0" fillId="2" borderId="18" xfId="0" applyFill="1" applyBorder="1"/>
    <xf numFmtId="0" fontId="34" fillId="2" borderId="17" xfId="0" applyFont="1" applyFill="1" applyBorder="1"/>
    <xf numFmtId="0" fontId="34" fillId="2" borderId="17" xfId="0" applyFont="1" applyFill="1" applyBorder="1" applyAlignment="1">
      <alignment vertical="center"/>
    </xf>
    <xf numFmtId="0" fontId="0" fillId="2" borderId="17" xfId="0" applyFill="1" applyBorder="1"/>
    <xf numFmtId="0" fontId="0" fillId="2" borderId="19" xfId="0" applyFill="1" applyBorder="1"/>
    <xf numFmtId="0" fontId="0" fillId="2" borderId="20" xfId="0" applyFill="1" applyBorder="1"/>
    <xf numFmtId="0" fontId="34" fillId="2" borderId="0" xfId="0" applyFont="1" applyFill="1" applyBorder="1"/>
    <xf numFmtId="0" fontId="0" fillId="2" borderId="0" xfId="0" applyFill="1" applyBorder="1"/>
    <xf numFmtId="0" fontId="0" fillId="2" borderId="21" xfId="0" applyFill="1" applyBorder="1"/>
    <xf numFmtId="0" fontId="17" fillId="2" borderId="0" xfId="0" applyFont="1" applyFill="1" applyBorder="1"/>
    <xf numFmtId="0" fontId="0" fillId="2" borderId="22" xfId="0" applyFill="1" applyBorder="1"/>
    <xf numFmtId="0" fontId="0" fillId="2" borderId="2" xfId="0" applyFill="1" applyBorder="1" applyProtection="1">
      <protection locked="0"/>
    </xf>
    <xf numFmtId="0" fontId="0" fillId="2" borderId="2" xfId="0" applyFill="1" applyBorder="1"/>
    <xf numFmtId="0" fontId="0" fillId="2" borderId="8" xfId="0" applyFill="1" applyBorder="1"/>
    <xf numFmtId="0" fontId="4" fillId="2" borderId="18" xfId="0" applyFont="1" applyFill="1" applyBorder="1"/>
    <xf numFmtId="0" fontId="4" fillId="2" borderId="17" xfId="0" applyFont="1" applyFill="1" applyBorder="1"/>
    <xf numFmtId="0" fontId="4" fillId="2" borderId="19" xfId="0" applyFont="1" applyFill="1" applyBorder="1"/>
    <xf numFmtId="0" fontId="4" fillId="2" borderId="20" xfId="0" applyFont="1" applyFill="1" applyBorder="1" applyAlignment="1">
      <alignment vertical="center"/>
    </xf>
    <xf numFmtId="0" fontId="18" fillId="2" borderId="0" xfId="0" applyFont="1" applyFill="1" applyBorder="1" applyAlignment="1">
      <alignment vertical="center"/>
    </xf>
    <xf numFmtId="0" fontId="4" fillId="2" borderId="0" xfId="0" applyFont="1" applyFill="1" applyBorder="1" applyAlignment="1">
      <alignment vertical="center"/>
    </xf>
    <xf numFmtId="0" fontId="4" fillId="2" borderId="21" xfId="0" applyFont="1" applyFill="1" applyBorder="1" applyAlignment="1">
      <alignment vertical="center"/>
    </xf>
    <xf numFmtId="0" fontId="4" fillId="2" borderId="20" xfId="0" applyFont="1" applyFill="1" applyBorder="1"/>
    <xf numFmtId="0" fontId="4" fillId="2" borderId="21" xfId="0" applyFont="1" applyFill="1" applyBorder="1"/>
    <xf numFmtId="10" fontId="4" fillId="2" borderId="0" xfId="0" applyNumberFormat="1" applyFont="1" applyFill="1" applyBorder="1"/>
    <xf numFmtId="0" fontId="18" fillId="2" borderId="0" xfId="0" applyFont="1" applyFill="1" applyBorder="1"/>
    <xf numFmtId="0" fontId="4" fillId="0" borderId="0" xfId="0" applyFont="1" applyBorder="1" applyAlignment="1">
      <alignment vertical="center"/>
    </xf>
    <xf numFmtId="0" fontId="4" fillId="0" borderId="0" xfId="0" applyFont="1" applyBorder="1" applyAlignment="1">
      <alignment horizontal="left" vertical="center"/>
    </xf>
    <xf numFmtId="0" fontId="18" fillId="0" borderId="0" xfId="0" applyFont="1" applyBorder="1"/>
    <xf numFmtId="0" fontId="5" fillId="2" borderId="20" xfId="0" applyFont="1" applyFill="1" applyBorder="1"/>
    <xf numFmtId="0" fontId="5" fillId="2" borderId="21" xfId="0" applyFont="1" applyFill="1" applyBorder="1"/>
    <xf numFmtId="0" fontId="4" fillId="2" borderId="22" xfId="0" applyFont="1" applyFill="1" applyBorder="1"/>
    <xf numFmtId="0" fontId="4" fillId="2" borderId="2" xfId="0" applyFont="1" applyFill="1" applyBorder="1"/>
    <xf numFmtId="0" fontId="4" fillId="2" borderId="8" xfId="0" applyFont="1" applyFill="1" applyBorder="1"/>
    <xf numFmtId="0" fontId="4" fillId="2" borderId="0" xfId="0" applyFont="1" applyFill="1" applyBorder="1" applyProtection="1">
      <protection locked="0"/>
    </xf>
    <xf numFmtId="0" fontId="5" fillId="0" borderId="16" xfId="0" applyFont="1" applyBorder="1" applyAlignment="1" applyProtection="1">
      <alignment vertical="center"/>
      <protection locked="0"/>
    </xf>
    <xf numFmtId="0" fontId="5" fillId="2" borderId="16" xfId="0" applyFont="1" applyFill="1" applyBorder="1" applyAlignment="1" applyProtection="1">
      <alignment vertical="center"/>
      <protection locked="0"/>
    </xf>
    <xf numFmtId="0" fontId="5" fillId="2" borderId="16" xfId="0" applyFont="1" applyFill="1" applyBorder="1" applyProtection="1">
      <protection locked="0"/>
    </xf>
    <xf numFmtId="0" fontId="4" fillId="2" borderId="1" xfId="0" applyFont="1" applyFill="1" applyBorder="1" applyProtection="1">
      <protection locked="0"/>
    </xf>
    <xf numFmtId="9" fontId="4" fillId="2" borderId="1" xfId="0" applyNumberFormat="1" applyFont="1" applyFill="1" applyBorder="1" applyAlignment="1" applyProtection="1">
      <alignment horizontal="center"/>
      <protection locked="0"/>
    </xf>
    <xf numFmtId="0" fontId="37" fillId="2" borderId="0" xfId="0" applyFont="1" applyFill="1" applyAlignment="1">
      <alignment horizontal="center" vertical="center"/>
    </xf>
    <xf numFmtId="0" fontId="4" fillId="2" borderId="0" xfId="0" applyFont="1" applyFill="1" applyAlignment="1">
      <alignment horizontal="center"/>
    </xf>
    <xf numFmtId="0" fontId="38" fillId="2" borderId="0" xfId="0" applyFont="1" applyFill="1" applyAlignment="1">
      <alignment horizontal="center" vertical="center"/>
    </xf>
    <xf numFmtId="0" fontId="4" fillId="2" borderId="0" xfId="0" applyFont="1" applyFill="1" applyBorder="1" applyAlignment="1">
      <alignment horizontal="left" vertical="center" wrapText="1"/>
    </xf>
    <xf numFmtId="0" fontId="37" fillId="2" borderId="0" xfId="0" applyFont="1" applyFill="1" applyAlignment="1">
      <alignment horizontal="right" vertical="center"/>
    </xf>
    <xf numFmtId="0" fontId="10" fillId="2" borderId="0" xfId="0" applyFont="1" applyFill="1" applyAlignment="1" applyProtection="1">
      <alignment horizontal="left" vertical="center" wrapText="1"/>
      <protection locked="0"/>
    </xf>
    <xf numFmtId="0" fontId="25" fillId="2" borderId="1" xfId="0" applyFont="1" applyFill="1" applyBorder="1" applyAlignment="1">
      <alignment horizontal="center" vertical="center" textRotation="90" wrapText="1"/>
    </xf>
    <xf numFmtId="0" fontId="26" fillId="2" borderId="1" xfId="0" applyFont="1" applyFill="1" applyBorder="1" applyAlignment="1">
      <alignment horizontal="center" vertical="center" wrapText="1"/>
    </xf>
    <xf numFmtId="0" fontId="10" fillId="2" borderId="0" xfId="0" applyFont="1" applyFill="1" applyAlignment="1" applyProtection="1">
      <alignment vertical="center" wrapText="1"/>
      <protection locked="0"/>
    </xf>
    <xf numFmtId="0" fontId="24" fillId="2" borderId="1" xfId="0" applyFont="1" applyFill="1" applyBorder="1" applyAlignment="1">
      <alignment horizontal="justify" vertical="center" wrapText="1"/>
    </xf>
    <xf numFmtId="0" fontId="25" fillId="2" borderId="1" xfId="0" applyFont="1" applyFill="1" applyBorder="1" applyAlignment="1">
      <alignment horizontal="justify" vertical="center" wrapText="1"/>
    </xf>
    <xf numFmtId="0" fontId="28" fillId="5" borderId="1" xfId="0" applyFont="1" applyFill="1" applyBorder="1" applyAlignment="1">
      <alignment horizontal="center" vertical="center" wrapText="1"/>
    </xf>
    <xf numFmtId="0" fontId="15" fillId="2" borderId="1" xfId="0" applyFont="1" applyFill="1" applyBorder="1" applyAlignment="1">
      <alignment vertical="center" wrapText="1"/>
    </xf>
    <xf numFmtId="0" fontId="22" fillId="2"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6" fillId="2" borderId="9"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26" fillId="2" borderId="12" xfId="0" applyFont="1" applyFill="1" applyBorder="1" applyAlignment="1">
      <alignment horizontal="center" vertical="center" wrapText="1"/>
    </xf>
    <xf numFmtId="0" fontId="26" fillId="2" borderId="13" xfId="0" applyFont="1" applyFill="1" applyBorder="1" applyAlignment="1">
      <alignment horizontal="center" vertical="center" wrapText="1"/>
    </xf>
    <xf numFmtId="0" fontId="26" fillId="2" borderId="14" xfId="0" applyFont="1" applyFill="1" applyBorder="1" applyAlignment="1">
      <alignment horizontal="center" vertical="center" wrapText="1"/>
    </xf>
    <xf numFmtId="0" fontId="23" fillId="2" borderId="1" xfId="0" applyFont="1" applyFill="1" applyBorder="1" applyAlignment="1">
      <alignment horizontal="justify" vertical="center" wrapText="1"/>
    </xf>
    <xf numFmtId="0" fontId="24" fillId="2" borderId="1" xfId="0" applyFont="1" applyFill="1" applyBorder="1" applyAlignment="1">
      <alignment horizontal="center" vertical="center" textRotation="90" wrapText="1"/>
    </xf>
    <xf numFmtId="0" fontId="29" fillId="2" borderId="1" xfId="0" applyFont="1" applyFill="1" applyBorder="1" applyAlignment="1">
      <alignment horizontal="justify" vertical="center" wrapText="1"/>
    </xf>
    <xf numFmtId="0" fontId="29" fillId="2" borderId="1" xfId="0" applyFont="1" applyFill="1" applyBorder="1" applyAlignment="1" applyProtection="1">
      <alignment horizontal="center" vertical="center" wrapText="1"/>
      <protection locked="0"/>
    </xf>
    <xf numFmtId="0" fontId="24" fillId="2" borderId="1" xfId="0" applyFont="1" applyFill="1" applyBorder="1" applyAlignment="1">
      <alignment vertical="center" wrapText="1"/>
    </xf>
    <xf numFmtId="0" fontId="31" fillId="2" borderId="1"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0" fillId="2" borderId="1" xfId="0" applyFill="1" applyBorder="1" applyAlignment="1">
      <alignment vertical="top" wrapText="1"/>
    </xf>
    <xf numFmtId="0" fontId="32" fillId="2" borderId="1" xfId="0" applyFont="1" applyFill="1" applyBorder="1" applyAlignment="1">
      <alignment horizontal="justify" vertical="center" wrapText="1"/>
    </xf>
    <xf numFmtId="0" fontId="12" fillId="3" borderId="1" xfId="0" applyFont="1" applyFill="1" applyBorder="1" applyAlignment="1">
      <alignment horizontal="justify" vertical="center" wrapText="1"/>
    </xf>
    <xf numFmtId="0" fontId="0" fillId="2" borderId="3" xfId="0"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37" fillId="2" borderId="0" xfId="0" applyFont="1" applyFill="1" applyAlignment="1">
      <alignment horizontal="left" vertical="center"/>
    </xf>
    <xf numFmtId="0" fontId="19" fillId="6" borderId="4" xfId="0" applyFont="1" applyFill="1" applyBorder="1" applyAlignment="1" applyProtection="1">
      <alignment horizontal="center" vertical="center" wrapText="1"/>
      <protection locked="0"/>
    </xf>
    <xf numFmtId="0" fontId="19" fillId="6" borderId="5" xfId="0" applyFont="1" applyFill="1" applyBorder="1" applyAlignment="1" applyProtection="1">
      <alignment horizontal="center" vertical="center" wrapText="1"/>
      <protection locked="0"/>
    </xf>
    <xf numFmtId="0" fontId="37" fillId="2" borderId="2" xfId="0" applyFont="1" applyFill="1" applyBorder="1" applyAlignment="1">
      <alignment horizontal="center" vertical="center"/>
    </xf>
    <xf numFmtId="9" fontId="35" fillId="2" borderId="3" xfId="1" applyFont="1" applyFill="1" applyBorder="1" applyAlignment="1">
      <alignment horizontal="center" vertical="center"/>
    </xf>
    <xf numFmtId="9" fontId="35" fillId="2" borderId="5" xfId="1" applyFont="1" applyFill="1" applyBorder="1" applyAlignment="1">
      <alignment horizontal="center" vertical="center"/>
    </xf>
    <xf numFmtId="0" fontId="13" fillId="3" borderId="3" xfId="0" applyFont="1" applyFill="1" applyBorder="1" applyAlignment="1" applyProtection="1">
      <alignment horizontal="left"/>
    </xf>
    <xf numFmtId="0" fontId="13" fillId="3" borderId="5" xfId="0" applyFont="1" applyFill="1" applyBorder="1" applyAlignment="1" applyProtection="1">
      <alignment horizontal="left"/>
    </xf>
    <xf numFmtId="0" fontId="35" fillId="2" borderId="3" xfId="0" applyFont="1" applyFill="1" applyBorder="1" applyAlignment="1">
      <alignment horizontal="center" vertical="center"/>
    </xf>
    <xf numFmtId="0" fontId="35" fillId="2" borderId="4" xfId="0" applyFont="1" applyFill="1" applyBorder="1" applyAlignment="1">
      <alignment horizontal="center" vertical="center"/>
    </xf>
    <xf numFmtId="0" fontId="35" fillId="2" borderId="5" xfId="0" applyFont="1" applyFill="1" applyBorder="1" applyAlignment="1">
      <alignment horizontal="center" vertical="center"/>
    </xf>
    <xf numFmtId="0" fontId="4" fillId="2" borderId="3" xfId="0" applyFont="1" applyFill="1" applyBorder="1" applyAlignment="1" applyProtection="1">
      <alignment horizontal="center"/>
      <protection locked="0"/>
    </xf>
    <xf numFmtId="0" fontId="4" fillId="2" borderId="4" xfId="0" applyFont="1" applyFill="1" applyBorder="1" applyAlignment="1" applyProtection="1">
      <alignment horizontal="center"/>
      <protection locked="0"/>
    </xf>
    <xf numFmtId="0" fontId="4" fillId="2" borderId="5" xfId="0" applyFont="1" applyFill="1" applyBorder="1" applyAlignment="1" applyProtection="1">
      <alignment horizontal="center"/>
      <protection locked="0"/>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0</xdr:row>
      <xdr:rowOff>104775</xdr:rowOff>
    </xdr:from>
    <xdr:to>
      <xdr:col>6</xdr:col>
      <xdr:colOff>5080</xdr:colOff>
      <xdr:row>9</xdr:row>
      <xdr:rowOff>120015</xdr:rowOff>
    </xdr:to>
    <xdr:pic>
      <xdr:nvPicPr>
        <xdr:cNvPr id="2" name="Picture 1" descr="Picture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3020" t="11284" r="14648" b="17795"/>
        <a:stretch>
          <a:fillRect/>
        </a:stretch>
      </xdr:blipFill>
      <xdr:spPr bwMode="auto">
        <a:xfrm>
          <a:off x="5448300" y="104775"/>
          <a:ext cx="2443480" cy="1796415"/>
        </a:xfrm>
        <a:prstGeom prst="rect">
          <a:avLst/>
        </a:prstGeom>
        <a:noFill/>
        <a:ln>
          <a:noFill/>
        </a:ln>
        <a:effectLst/>
      </xdr:spPr>
    </xdr:pic>
    <xdr:clientData/>
  </xdr:twoCellAnchor>
  <xdr:twoCellAnchor editAs="oneCell">
    <xdr:from>
      <xdr:col>1</xdr:col>
      <xdr:colOff>9525</xdr:colOff>
      <xdr:row>0</xdr:row>
      <xdr:rowOff>133350</xdr:rowOff>
    </xdr:from>
    <xdr:to>
      <xdr:col>1</xdr:col>
      <xdr:colOff>1167130</xdr:colOff>
      <xdr:row>2</xdr:row>
      <xdr:rowOff>68580</xdr:rowOff>
    </xdr:to>
    <xdr:pic>
      <xdr:nvPicPr>
        <xdr:cNvPr id="3" name="Picture 2" descr="I:\Raya Logos\Raya1.jpg"/>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19125" y="133350"/>
          <a:ext cx="1157605" cy="3162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5293</xdr:colOff>
      <xdr:row>0</xdr:row>
      <xdr:rowOff>138641</xdr:rowOff>
    </xdr:from>
    <xdr:to>
      <xdr:col>2</xdr:col>
      <xdr:colOff>549064</xdr:colOff>
      <xdr:row>1</xdr:row>
      <xdr:rowOff>316229</xdr:rowOff>
    </xdr:to>
    <xdr:pic>
      <xdr:nvPicPr>
        <xdr:cNvPr id="2" name="Picture 1"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5318" y="138641"/>
          <a:ext cx="1153371" cy="320463"/>
        </a:xfrm>
        <a:prstGeom prst="rect">
          <a:avLst/>
        </a:prstGeom>
        <a:noFill/>
        <a:ln>
          <a:noFill/>
        </a:ln>
      </xdr:spPr>
    </xdr:pic>
    <xdr:clientData/>
  </xdr:twoCellAnchor>
  <xdr:twoCellAnchor editAs="oneCell">
    <xdr:from>
      <xdr:col>8</xdr:col>
      <xdr:colOff>133350</xdr:colOff>
      <xdr:row>2</xdr:row>
      <xdr:rowOff>0</xdr:rowOff>
    </xdr:from>
    <xdr:to>
      <xdr:col>13</xdr:col>
      <xdr:colOff>350610</xdr:colOff>
      <xdr:row>7</xdr:row>
      <xdr:rowOff>247947</xdr:rowOff>
    </xdr:to>
    <xdr:pic>
      <xdr:nvPicPr>
        <xdr:cNvPr id="3" name="Pictur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562725" y="571500"/>
          <a:ext cx="2169886" cy="212437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9525</xdr:colOff>
      <xdr:row>0</xdr:row>
      <xdr:rowOff>95250</xdr:rowOff>
    </xdr:from>
    <xdr:to>
      <xdr:col>2</xdr:col>
      <xdr:colOff>1167130</xdr:colOff>
      <xdr:row>0</xdr:row>
      <xdr:rowOff>411480</xdr:rowOff>
    </xdr:to>
    <xdr:pic>
      <xdr:nvPicPr>
        <xdr:cNvPr id="4" name="Picture 3"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95250"/>
          <a:ext cx="1157605" cy="31623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0</xdr:row>
      <xdr:rowOff>152400</xdr:rowOff>
    </xdr:from>
    <xdr:to>
      <xdr:col>1</xdr:col>
      <xdr:colOff>1176655</xdr:colOff>
      <xdr:row>1</xdr:row>
      <xdr:rowOff>278130</xdr:rowOff>
    </xdr:to>
    <xdr:pic>
      <xdr:nvPicPr>
        <xdr:cNvPr id="2" name="Picture 1"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152400"/>
          <a:ext cx="1157605" cy="31623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188383</xdr:colOff>
      <xdr:row>0</xdr:row>
      <xdr:rowOff>82550</xdr:rowOff>
    </xdr:from>
    <xdr:to>
      <xdr:col>2</xdr:col>
      <xdr:colOff>943821</xdr:colOff>
      <xdr:row>0</xdr:row>
      <xdr:rowOff>398780</xdr:rowOff>
    </xdr:to>
    <xdr:pic>
      <xdr:nvPicPr>
        <xdr:cNvPr id="2" name="Picture 1"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8383" y="82550"/>
          <a:ext cx="1157605" cy="31623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ana_hamed\Desktop\Templates\Offline%20Appraisal%20Templates\Clerks%20PA%20Form%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Competences Assessment"/>
      <sheetName val="Development Plan"/>
      <sheetName val="Summary"/>
    </sheetNames>
    <sheetDataSet>
      <sheetData sheetId="0"/>
      <sheetData sheetId="1">
        <row r="16">
          <cell r="C16" t="str">
            <v>Shows commitment, dedication and accountability in one's work, and follows through on all objectives of work.</v>
          </cell>
        </row>
      </sheetData>
      <sheetData sheetId="2"/>
      <sheetData sheetId="3">
        <row r="6">
          <cell r="C6" t="str">
            <v>Reliability</v>
          </cell>
        </row>
        <row r="7">
          <cell r="C7" t="str">
            <v>Communican Skills</v>
          </cell>
        </row>
        <row r="8">
          <cell r="C8" t="str">
            <v>Quality of Work</v>
          </cell>
        </row>
        <row r="9">
          <cell r="C9" t="str">
            <v>Time Management</v>
          </cell>
        </row>
        <row r="10">
          <cell r="C10" t="str">
            <v>Teamwork</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FF0000"/>
  </sheetPr>
  <dimension ref="B3:B30"/>
  <sheetViews>
    <sheetView zoomScaleNormal="100" workbookViewId="0">
      <selection activeCell="B4" sqref="B4:B8"/>
    </sheetView>
  </sheetViews>
  <sheetFormatPr defaultRowHeight="15" x14ac:dyDescent="0.25"/>
  <cols>
    <col min="1" max="1" width="5.85546875" style="1" customWidth="1"/>
    <col min="2" max="2" width="72.5703125" style="1" customWidth="1"/>
    <col min="3" max="16384" width="9.140625" style="1"/>
  </cols>
  <sheetData>
    <row r="3" spans="2:2" ht="19.5" x14ac:dyDescent="0.25">
      <c r="B3" s="6" t="s">
        <v>24</v>
      </c>
    </row>
    <row r="4" spans="2:2" x14ac:dyDescent="0.25">
      <c r="B4" s="95" t="s">
        <v>25</v>
      </c>
    </row>
    <row r="5" spans="2:2" x14ac:dyDescent="0.25">
      <c r="B5" s="95"/>
    </row>
    <row r="6" spans="2:2" x14ac:dyDescent="0.25">
      <c r="B6" s="95"/>
    </row>
    <row r="7" spans="2:2" x14ac:dyDescent="0.25">
      <c r="B7" s="95"/>
    </row>
    <row r="8" spans="2:2" x14ac:dyDescent="0.25">
      <c r="B8" s="95"/>
    </row>
    <row r="9" spans="2:2" ht="15.75" thickBot="1" x14ac:dyDescent="0.3">
      <c r="B9" s="8" t="s">
        <v>122</v>
      </c>
    </row>
    <row r="10" spans="2:2" ht="30" x14ac:dyDescent="0.25">
      <c r="B10" s="5" t="s">
        <v>33</v>
      </c>
    </row>
    <row r="11" spans="2:2" x14ac:dyDescent="0.25">
      <c r="B11" s="1" t="s">
        <v>108</v>
      </c>
    </row>
    <row r="12" spans="2:2" x14ac:dyDescent="0.25">
      <c r="B12" s="1" t="s">
        <v>121</v>
      </c>
    </row>
    <row r="13" spans="2:2" x14ac:dyDescent="0.25">
      <c r="B13" s="1" t="s">
        <v>123</v>
      </c>
    </row>
    <row r="14" spans="2:2" x14ac:dyDescent="0.25">
      <c r="B14" s="1" t="s">
        <v>124</v>
      </c>
    </row>
    <row r="16" spans="2:2" x14ac:dyDescent="0.25">
      <c r="B16" s="7" t="s">
        <v>13</v>
      </c>
    </row>
    <row r="17" spans="2:2" x14ac:dyDescent="0.25">
      <c r="B17" s="7"/>
    </row>
    <row r="18" spans="2:2" x14ac:dyDescent="0.25">
      <c r="B18" s="3" t="s">
        <v>14</v>
      </c>
    </row>
    <row r="19" spans="2:2" x14ac:dyDescent="0.25">
      <c r="B19" s="3" t="s">
        <v>15</v>
      </c>
    </row>
    <row r="20" spans="2:2" x14ac:dyDescent="0.25">
      <c r="B20" s="3" t="s">
        <v>16</v>
      </c>
    </row>
    <row r="21" spans="2:2" x14ac:dyDescent="0.25">
      <c r="B21" s="3" t="s">
        <v>17</v>
      </c>
    </row>
    <row r="22" spans="2:2" x14ac:dyDescent="0.25">
      <c r="B22" s="3" t="s">
        <v>18</v>
      </c>
    </row>
    <row r="23" spans="2:2" x14ac:dyDescent="0.25">
      <c r="B23" s="3" t="s">
        <v>19</v>
      </c>
    </row>
    <row r="24" spans="2:2" x14ac:dyDescent="0.25">
      <c r="B24" s="3" t="s">
        <v>20</v>
      </c>
    </row>
    <row r="25" spans="2:2" x14ac:dyDescent="0.25">
      <c r="B25" s="4"/>
    </row>
    <row r="26" spans="2:2" x14ac:dyDescent="0.25">
      <c r="B26" s="7" t="s">
        <v>21</v>
      </c>
    </row>
    <row r="27" spans="2:2" x14ac:dyDescent="0.25">
      <c r="B27" s="7"/>
    </row>
    <row r="28" spans="2:2" x14ac:dyDescent="0.25">
      <c r="B28" s="3" t="s">
        <v>22</v>
      </c>
    </row>
    <row r="29" spans="2:2" x14ac:dyDescent="0.25">
      <c r="B29" s="3" t="s">
        <v>23</v>
      </c>
    </row>
    <row r="30" spans="2:2" x14ac:dyDescent="0.25">
      <c r="B30" s="2"/>
    </row>
  </sheetData>
  <sheetProtection algorithmName="SHA-512" hashValue="H3cb6703NuOAG0nQVBicwjFWazxqK9gY5oQUOIBYUM6Fe9WxKRq50Wnk6xHFrDM636ImRGJqzKVYVbQd1hiYFw==" saltValue="fOjOOhi4XGQ9CVlC/YzTwQ==" spinCount="100000" sheet="1" objects="1" scenarios="1"/>
  <mergeCells count="1">
    <mergeCell ref="B4:B8"/>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92D050"/>
  </sheetPr>
  <dimension ref="B1:N89"/>
  <sheetViews>
    <sheetView tabSelected="1" zoomScale="90" zoomScaleNormal="90" workbookViewId="0">
      <selection activeCell="B12" sqref="B12:C12"/>
    </sheetView>
  </sheetViews>
  <sheetFormatPr defaultRowHeight="24.75" customHeight="1" x14ac:dyDescent="0.25"/>
  <cols>
    <col min="1" max="1" width="3" style="12" customWidth="1"/>
    <col min="2" max="2" width="9.140625" style="12"/>
    <col min="3" max="3" width="36.5703125" style="12" customWidth="1"/>
    <col min="4" max="4" width="35.140625" style="12" customWidth="1"/>
    <col min="5" max="14" width="5.85546875" style="12" customWidth="1"/>
    <col min="15" max="16384" width="9.140625" style="12"/>
  </cols>
  <sheetData>
    <row r="1" spans="2:14" ht="11.25" customHeight="1" x14ac:dyDescent="0.25"/>
    <row r="2" spans="2:14" ht="33.75" customHeight="1" x14ac:dyDescent="0.25">
      <c r="C2" s="96" t="s">
        <v>118</v>
      </c>
      <c r="D2" s="96"/>
      <c r="E2" s="40"/>
    </row>
    <row r="3" spans="2:14" s="14" customFormat="1" ht="27.75" customHeight="1" x14ac:dyDescent="0.25">
      <c r="B3" s="27" t="s">
        <v>100</v>
      </c>
      <c r="C3" s="13"/>
      <c r="D3" s="13"/>
      <c r="E3" s="13"/>
      <c r="F3" s="13"/>
      <c r="G3" s="13"/>
      <c r="H3" s="13"/>
    </row>
    <row r="4" spans="2:14" ht="30" customHeight="1" x14ac:dyDescent="0.25">
      <c r="B4" s="97" t="s">
        <v>0</v>
      </c>
      <c r="C4" s="97"/>
      <c r="D4" s="97" t="s">
        <v>1</v>
      </c>
      <c r="E4" s="97"/>
      <c r="F4" s="97"/>
      <c r="G4" s="97"/>
      <c r="H4" s="97"/>
    </row>
    <row r="5" spans="2:14" ht="30" customHeight="1" x14ac:dyDescent="0.25">
      <c r="B5" s="97" t="s">
        <v>2</v>
      </c>
      <c r="C5" s="97"/>
      <c r="D5" s="97" t="s">
        <v>125</v>
      </c>
      <c r="E5" s="97"/>
      <c r="F5" s="97"/>
      <c r="G5" s="97"/>
      <c r="H5" s="97"/>
    </row>
    <row r="6" spans="2:14" ht="30" customHeight="1" x14ac:dyDescent="0.25">
      <c r="B6" s="97" t="s">
        <v>3</v>
      </c>
      <c r="C6" s="97"/>
      <c r="D6" s="97" t="s">
        <v>4</v>
      </c>
      <c r="E6" s="97"/>
      <c r="F6" s="97"/>
      <c r="G6" s="97"/>
      <c r="H6" s="97"/>
    </row>
    <row r="7" spans="2:14" ht="30" customHeight="1" x14ac:dyDescent="0.25">
      <c r="B7" s="97" t="s">
        <v>5</v>
      </c>
      <c r="C7" s="97"/>
      <c r="D7" s="97" t="s">
        <v>12</v>
      </c>
      <c r="E7" s="97"/>
      <c r="F7" s="97"/>
      <c r="G7" s="97"/>
      <c r="H7" s="97"/>
    </row>
    <row r="8" spans="2:14" ht="30" customHeight="1" x14ac:dyDescent="0.25">
      <c r="B8" s="100" t="s">
        <v>6</v>
      </c>
      <c r="C8" s="100"/>
    </row>
    <row r="9" spans="2:14" ht="17.25" customHeight="1" x14ac:dyDescent="0.25">
      <c r="B9" s="11"/>
      <c r="C9" s="11"/>
    </row>
    <row r="10" spans="2:14" ht="24.75" customHeight="1" x14ac:dyDescent="0.25">
      <c r="B10" s="106" t="s">
        <v>51</v>
      </c>
      <c r="C10" s="106"/>
      <c r="D10" s="106"/>
      <c r="E10" s="106"/>
      <c r="F10" s="106"/>
      <c r="G10" s="106"/>
      <c r="H10" s="106"/>
      <c r="I10" s="106"/>
      <c r="J10" s="106"/>
      <c r="K10" s="106"/>
      <c r="L10" s="106"/>
      <c r="M10" s="106"/>
      <c r="N10" s="106"/>
    </row>
    <row r="11" spans="2:14" ht="24.75" customHeight="1" x14ac:dyDescent="0.25">
      <c r="B11" s="105" t="s">
        <v>7</v>
      </c>
      <c r="C11" s="105"/>
      <c r="D11" s="105" t="s">
        <v>8</v>
      </c>
      <c r="E11" s="105"/>
      <c r="F11" s="105"/>
      <c r="G11" s="105"/>
      <c r="H11" s="105"/>
      <c r="I11" s="105"/>
      <c r="J11" s="105"/>
      <c r="K11" s="105"/>
      <c r="L11" s="105"/>
      <c r="M11" s="105"/>
      <c r="N11" s="105"/>
    </row>
    <row r="12" spans="2:14" ht="66" customHeight="1" x14ac:dyDescent="0.25">
      <c r="B12" s="113" t="s">
        <v>52</v>
      </c>
      <c r="C12" s="113"/>
      <c r="D12" s="104" t="s">
        <v>53</v>
      </c>
      <c r="E12" s="104"/>
      <c r="F12" s="104"/>
      <c r="G12" s="104"/>
      <c r="H12" s="104"/>
      <c r="I12" s="104"/>
      <c r="J12" s="104"/>
      <c r="K12" s="104"/>
      <c r="L12" s="104"/>
      <c r="M12" s="104"/>
      <c r="N12" s="104"/>
    </row>
    <row r="13" spans="2:14" ht="24.75" customHeight="1" x14ac:dyDescent="0.25">
      <c r="B13" s="98" t="s">
        <v>54</v>
      </c>
      <c r="C13" s="107" t="s">
        <v>55</v>
      </c>
      <c r="D13" s="108"/>
      <c r="E13" s="99" t="s">
        <v>9</v>
      </c>
      <c r="F13" s="99"/>
      <c r="G13" s="99"/>
      <c r="H13" s="99"/>
      <c r="I13" s="99"/>
      <c r="J13" s="99"/>
      <c r="K13" s="99"/>
      <c r="L13" s="99"/>
      <c r="M13" s="99"/>
      <c r="N13" s="99"/>
    </row>
    <row r="14" spans="2:14" ht="24.75" customHeight="1" x14ac:dyDescent="0.25">
      <c r="B14" s="98"/>
      <c r="C14" s="109"/>
      <c r="D14" s="110"/>
      <c r="E14" s="99"/>
      <c r="F14" s="99"/>
      <c r="G14" s="99"/>
      <c r="H14" s="99"/>
      <c r="I14" s="99"/>
      <c r="J14" s="99"/>
      <c r="K14" s="99"/>
      <c r="L14" s="99"/>
      <c r="M14" s="99"/>
      <c r="N14" s="99"/>
    </row>
    <row r="15" spans="2:14" ht="24.75" customHeight="1" x14ac:dyDescent="0.25">
      <c r="B15" s="98"/>
      <c r="C15" s="109"/>
      <c r="D15" s="110"/>
      <c r="E15" s="99"/>
      <c r="F15" s="99"/>
      <c r="G15" s="99"/>
      <c r="H15" s="99"/>
      <c r="I15" s="99"/>
      <c r="J15" s="99"/>
      <c r="K15" s="99"/>
      <c r="L15" s="99"/>
      <c r="M15" s="99"/>
      <c r="N15" s="99"/>
    </row>
    <row r="16" spans="2:14" ht="24.75" customHeight="1" x14ac:dyDescent="0.25">
      <c r="B16" s="98"/>
      <c r="C16" s="111"/>
      <c r="D16" s="112"/>
      <c r="E16" s="30">
        <v>1</v>
      </c>
      <c r="F16" s="30">
        <v>2</v>
      </c>
      <c r="G16" s="30">
        <v>3</v>
      </c>
      <c r="H16" s="30">
        <v>4</v>
      </c>
      <c r="I16" s="30">
        <v>5</v>
      </c>
      <c r="J16" s="30">
        <v>6</v>
      </c>
      <c r="K16" s="30">
        <v>7</v>
      </c>
      <c r="L16" s="30">
        <v>8</v>
      </c>
      <c r="M16" s="30">
        <v>9</v>
      </c>
      <c r="N16" s="30">
        <v>10</v>
      </c>
    </row>
    <row r="17" spans="2:14" ht="25.5" customHeight="1" x14ac:dyDescent="0.25">
      <c r="B17" s="114" t="s">
        <v>10</v>
      </c>
      <c r="C17" s="101" t="s">
        <v>56</v>
      </c>
      <c r="D17" s="101"/>
      <c r="E17" s="44"/>
      <c r="F17" s="44"/>
      <c r="G17" s="44"/>
      <c r="H17" s="44"/>
      <c r="I17" s="44"/>
      <c r="J17" s="44"/>
      <c r="K17" s="44"/>
      <c r="L17" s="44"/>
      <c r="M17" s="44"/>
      <c r="N17" s="44"/>
    </row>
    <row r="18" spans="2:14" ht="38.25" customHeight="1" x14ac:dyDescent="0.25">
      <c r="B18" s="114"/>
      <c r="C18" s="101" t="s">
        <v>57</v>
      </c>
      <c r="D18" s="101"/>
      <c r="E18" s="44"/>
      <c r="F18" s="44"/>
      <c r="G18" s="44"/>
      <c r="H18" s="44"/>
      <c r="I18" s="44"/>
      <c r="J18" s="44"/>
      <c r="K18" s="44"/>
      <c r="L18" s="44"/>
      <c r="M18" s="44"/>
      <c r="N18" s="45"/>
    </row>
    <row r="19" spans="2:14" ht="24.75" customHeight="1" x14ac:dyDescent="0.25">
      <c r="B19" s="114"/>
      <c r="C19" s="101" t="s">
        <v>58</v>
      </c>
      <c r="D19" s="101"/>
      <c r="E19" s="44"/>
      <c r="F19" s="44"/>
      <c r="G19" s="44"/>
      <c r="H19" s="44"/>
      <c r="I19" s="44"/>
      <c r="J19" s="44"/>
      <c r="K19" s="44"/>
      <c r="L19" s="44"/>
      <c r="M19" s="44"/>
      <c r="N19" s="44"/>
    </row>
    <row r="20" spans="2:14" ht="25.5" customHeight="1" x14ac:dyDescent="0.25">
      <c r="B20" s="114"/>
      <c r="C20" s="101" t="s">
        <v>59</v>
      </c>
      <c r="D20" s="101"/>
      <c r="E20" s="44"/>
      <c r="F20" s="44"/>
      <c r="G20" s="44"/>
      <c r="H20" s="44"/>
      <c r="I20" s="44"/>
      <c r="J20" s="44"/>
      <c r="K20" s="44"/>
      <c r="L20" s="44"/>
      <c r="M20" s="44"/>
      <c r="N20" s="44"/>
    </row>
    <row r="21" spans="2:14" ht="25.5" customHeight="1" x14ac:dyDescent="0.25">
      <c r="B21" s="114"/>
      <c r="C21" s="102" t="s">
        <v>60</v>
      </c>
      <c r="D21" s="102"/>
      <c r="E21" s="44"/>
      <c r="F21" s="44"/>
      <c r="G21" s="44"/>
      <c r="H21" s="44"/>
      <c r="I21" s="44"/>
      <c r="J21" s="44"/>
      <c r="K21" s="44"/>
      <c r="L21" s="44"/>
      <c r="M21" s="44"/>
      <c r="N21" s="44"/>
    </row>
    <row r="22" spans="2:14" ht="24.75" hidden="1" customHeight="1" x14ac:dyDescent="0.25">
      <c r="B22" s="114"/>
      <c r="C22" s="103" t="s">
        <v>11</v>
      </c>
      <c r="D22" s="103"/>
      <c r="E22" s="31">
        <f>COUNTA(E17:E21)*Adaptability*0.1</f>
        <v>0</v>
      </c>
      <c r="F22" s="31">
        <f>COUNTA(F17:F21)*Adaptability*0.2</f>
        <v>0</v>
      </c>
      <c r="G22" s="31">
        <f>COUNTA(G17:G21)*Adaptability*0.3</f>
        <v>0</v>
      </c>
      <c r="H22" s="31">
        <f>COUNTA(H17:H21)*Adaptability*0.4</f>
        <v>0</v>
      </c>
      <c r="I22" s="31">
        <f>COUNTA(I17:I21)*Adaptability*0.5</f>
        <v>0</v>
      </c>
      <c r="J22" s="31">
        <f>COUNTA(J17:J21)*Adaptability*0.6</f>
        <v>0</v>
      </c>
      <c r="K22" s="31">
        <f>COUNTA(K17:K21)*Adaptability*0.7</f>
        <v>0</v>
      </c>
      <c r="L22" s="31">
        <f>COUNTA(L17:L21)*Adaptability*0.8</f>
        <v>0</v>
      </c>
      <c r="M22" s="31">
        <f>COUNTA(M17:M21)*Adaptability*0.9</f>
        <v>0</v>
      </c>
      <c r="N22" s="31">
        <f>COUNTA(N17:N21)*Adaptability*1</f>
        <v>0</v>
      </c>
    </row>
    <row r="23" spans="2:14" ht="42" customHeight="1" x14ac:dyDescent="0.25">
      <c r="B23" s="114"/>
      <c r="C23" s="115" t="str">
        <f>IF(OR(A_Achievement&lt;=0.6, A_Achievement&gt;=0.9),"Please Add Comment for Competence rated &lt;=60% OR &gt;=90%","")</f>
        <v>Please Add Comment for Competence rated &lt;=60% OR &gt;=90%</v>
      </c>
      <c r="D23" s="115"/>
      <c r="E23" s="116"/>
      <c r="F23" s="116"/>
      <c r="G23" s="116"/>
      <c r="H23" s="116"/>
      <c r="I23" s="116"/>
      <c r="J23" s="116"/>
      <c r="K23" s="116"/>
      <c r="L23" s="116"/>
      <c r="M23" s="116"/>
      <c r="N23" s="116"/>
    </row>
    <row r="24" spans="2:14" ht="24.75" customHeight="1" x14ac:dyDescent="0.25">
      <c r="B24" s="22"/>
      <c r="C24" s="22"/>
      <c r="D24" s="22"/>
      <c r="E24" s="22"/>
      <c r="F24" s="22"/>
      <c r="G24" s="22"/>
      <c r="H24" s="22"/>
      <c r="I24" s="22"/>
      <c r="J24" s="22"/>
      <c r="K24" s="22"/>
      <c r="L24" s="22"/>
      <c r="M24" s="22"/>
      <c r="N24" s="22"/>
    </row>
    <row r="25" spans="2:14" ht="24.75" customHeight="1" x14ac:dyDescent="0.25">
      <c r="B25" s="119" t="s">
        <v>61</v>
      </c>
      <c r="C25" s="119"/>
      <c r="D25" s="119"/>
      <c r="E25" s="119"/>
      <c r="F25" s="119"/>
      <c r="G25" s="119"/>
      <c r="H25" s="119"/>
      <c r="I25" s="119"/>
      <c r="J25" s="119"/>
      <c r="K25" s="119"/>
      <c r="L25" s="119"/>
      <c r="M25" s="119"/>
      <c r="N25" s="119"/>
    </row>
    <row r="26" spans="2:14" ht="24.75" customHeight="1" x14ac:dyDescent="0.25">
      <c r="B26" s="105" t="s">
        <v>7</v>
      </c>
      <c r="C26" s="105"/>
      <c r="D26" s="105" t="s">
        <v>8</v>
      </c>
      <c r="E26" s="105"/>
      <c r="F26" s="105"/>
      <c r="G26" s="105"/>
      <c r="H26" s="105"/>
      <c r="I26" s="105"/>
      <c r="J26" s="105"/>
      <c r="K26" s="105"/>
      <c r="L26" s="105"/>
      <c r="M26" s="105"/>
      <c r="N26" s="105"/>
    </row>
    <row r="27" spans="2:14" ht="66" customHeight="1" x14ac:dyDescent="0.25">
      <c r="B27" s="113" t="s">
        <v>62</v>
      </c>
      <c r="C27" s="113"/>
      <c r="D27" s="102" t="s">
        <v>63</v>
      </c>
      <c r="E27" s="102"/>
      <c r="F27" s="102"/>
      <c r="G27" s="102"/>
      <c r="H27" s="102"/>
      <c r="I27" s="102"/>
      <c r="J27" s="102"/>
      <c r="K27" s="102"/>
      <c r="L27" s="102"/>
      <c r="M27" s="102"/>
      <c r="N27" s="102"/>
    </row>
    <row r="28" spans="2:14" ht="24.75" customHeight="1" x14ac:dyDescent="0.25">
      <c r="B28" s="120"/>
      <c r="C28" s="120"/>
      <c r="D28" s="102"/>
      <c r="E28" s="102"/>
      <c r="F28" s="102"/>
      <c r="G28" s="102"/>
      <c r="H28" s="102"/>
      <c r="I28" s="102"/>
      <c r="J28" s="102"/>
      <c r="K28" s="102"/>
      <c r="L28" s="102"/>
      <c r="M28" s="102"/>
      <c r="N28" s="102"/>
    </row>
    <row r="29" spans="2:14" ht="24.75" customHeight="1" x14ac:dyDescent="0.25">
      <c r="B29" s="98" t="s">
        <v>54</v>
      </c>
      <c r="C29" s="107" t="s">
        <v>99</v>
      </c>
      <c r="D29" s="108"/>
      <c r="E29" s="99" t="s">
        <v>9</v>
      </c>
      <c r="F29" s="99"/>
      <c r="G29" s="99"/>
      <c r="H29" s="99"/>
      <c r="I29" s="99"/>
      <c r="J29" s="99"/>
      <c r="K29" s="99"/>
      <c r="L29" s="99"/>
      <c r="M29" s="99"/>
      <c r="N29" s="99"/>
    </row>
    <row r="30" spans="2:14" ht="24.75" customHeight="1" x14ac:dyDescent="0.25">
      <c r="B30" s="98"/>
      <c r="C30" s="109"/>
      <c r="D30" s="110"/>
      <c r="E30" s="99"/>
      <c r="F30" s="99"/>
      <c r="G30" s="99"/>
      <c r="H30" s="99"/>
      <c r="I30" s="99"/>
      <c r="J30" s="99"/>
      <c r="K30" s="99"/>
      <c r="L30" s="99"/>
      <c r="M30" s="99"/>
      <c r="N30" s="99"/>
    </row>
    <row r="31" spans="2:14" ht="24.75" customHeight="1" x14ac:dyDescent="0.25">
      <c r="B31" s="98"/>
      <c r="C31" s="109"/>
      <c r="D31" s="110"/>
      <c r="E31" s="99"/>
      <c r="F31" s="99"/>
      <c r="G31" s="99"/>
      <c r="H31" s="99"/>
      <c r="I31" s="99"/>
      <c r="J31" s="99"/>
      <c r="K31" s="99"/>
      <c r="L31" s="99"/>
      <c r="M31" s="99"/>
      <c r="N31" s="99"/>
    </row>
    <row r="32" spans="2:14" ht="24.75" customHeight="1" x14ac:dyDescent="0.25">
      <c r="B32" s="98"/>
      <c r="C32" s="111"/>
      <c r="D32" s="112"/>
      <c r="E32" s="24">
        <v>1</v>
      </c>
      <c r="F32" s="24">
        <v>2</v>
      </c>
      <c r="G32" s="24">
        <v>3</v>
      </c>
      <c r="H32" s="24">
        <v>4</v>
      </c>
      <c r="I32" s="24">
        <v>5</v>
      </c>
      <c r="J32" s="24">
        <v>6</v>
      </c>
      <c r="K32" s="24">
        <v>7</v>
      </c>
      <c r="L32" s="24">
        <v>8</v>
      </c>
      <c r="M32" s="24">
        <v>9</v>
      </c>
      <c r="N32" s="24">
        <v>10</v>
      </c>
    </row>
    <row r="33" spans="2:14" ht="28.5" customHeight="1" x14ac:dyDescent="0.25">
      <c r="B33" s="114" t="s">
        <v>10</v>
      </c>
      <c r="C33" s="101" t="s">
        <v>64</v>
      </c>
      <c r="D33" s="101"/>
      <c r="E33" s="44"/>
      <c r="F33" s="44"/>
      <c r="G33" s="44"/>
      <c r="H33" s="44"/>
      <c r="I33" s="44"/>
      <c r="J33" s="44"/>
      <c r="K33" s="44"/>
      <c r="L33" s="44"/>
      <c r="M33" s="44"/>
      <c r="N33" s="44"/>
    </row>
    <row r="34" spans="2:14" ht="28.5" customHeight="1" x14ac:dyDescent="0.25">
      <c r="B34" s="114"/>
      <c r="C34" s="101" t="s">
        <v>65</v>
      </c>
      <c r="D34" s="101"/>
      <c r="E34" s="44"/>
      <c r="F34" s="44"/>
      <c r="G34" s="44"/>
      <c r="H34" s="44"/>
      <c r="I34" s="44"/>
      <c r="J34" s="44"/>
      <c r="K34" s="44"/>
      <c r="L34" s="44"/>
      <c r="M34" s="44"/>
      <c r="N34" s="44"/>
    </row>
    <row r="35" spans="2:14" ht="28.5" customHeight="1" x14ac:dyDescent="0.25">
      <c r="B35" s="114"/>
      <c r="C35" s="117" t="s">
        <v>66</v>
      </c>
      <c r="D35" s="117"/>
      <c r="E35" s="44"/>
      <c r="F35" s="44"/>
      <c r="G35" s="44"/>
      <c r="H35" s="44"/>
      <c r="I35" s="44"/>
      <c r="J35" s="44"/>
      <c r="K35" s="44"/>
      <c r="L35" s="44"/>
      <c r="M35" s="44"/>
      <c r="N35" s="44"/>
    </row>
    <row r="36" spans="2:14" ht="28.5" customHeight="1" x14ac:dyDescent="0.25">
      <c r="B36" s="114"/>
      <c r="C36" s="117" t="s">
        <v>67</v>
      </c>
      <c r="D36" s="117"/>
      <c r="E36" s="44"/>
      <c r="F36" s="44"/>
      <c r="G36" s="44"/>
      <c r="H36" s="44"/>
      <c r="I36" s="44"/>
      <c r="J36" s="44"/>
      <c r="K36" s="44"/>
      <c r="L36" s="44"/>
      <c r="M36" s="44"/>
      <c r="N36" s="44"/>
    </row>
    <row r="37" spans="2:14" ht="28.5" customHeight="1" x14ac:dyDescent="0.25">
      <c r="B37" s="114"/>
      <c r="C37" s="117" t="s">
        <v>68</v>
      </c>
      <c r="D37" s="117"/>
      <c r="E37" s="44"/>
      <c r="F37" s="44"/>
      <c r="G37" s="44"/>
      <c r="H37" s="44"/>
      <c r="I37" s="44"/>
      <c r="J37" s="44"/>
      <c r="K37" s="44"/>
      <c r="L37" s="44"/>
      <c r="M37" s="44"/>
      <c r="N37" s="44"/>
    </row>
    <row r="38" spans="2:14" ht="28.5" customHeight="1" x14ac:dyDescent="0.25">
      <c r="B38" s="114"/>
      <c r="C38" s="102" t="s">
        <v>69</v>
      </c>
      <c r="D38" s="102"/>
      <c r="E38" s="44"/>
      <c r="F38" s="44"/>
      <c r="G38" s="44"/>
      <c r="H38" s="44"/>
      <c r="I38" s="44"/>
      <c r="J38" s="44"/>
      <c r="K38" s="44"/>
      <c r="L38" s="44"/>
      <c r="M38" s="44"/>
      <c r="N38" s="44"/>
    </row>
    <row r="39" spans="2:14" ht="24.75" hidden="1" customHeight="1" x14ac:dyDescent="0.25">
      <c r="B39" s="114"/>
      <c r="C39" s="103" t="s">
        <v>11</v>
      </c>
      <c r="D39" s="103"/>
      <c r="E39" s="31">
        <f>COUNTA(E33:E38)*Interpersonal_Skills*0.1</f>
        <v>0</v>
      </c>
      <c r="F39" s="31">
        <f>COUNTA(F33:F38)*Interpersonal_Skills*0.2</f>
        <v>0</v>
      </c>
      <c r="G39" s="31">
        <f>COUNTA(G33:G38)*Interpersonal_Skills*0.3</f>
        <v>0</v>
      </c>
      <c r="H39" s="31">
        <f>COUNTA(H33:H38)*Interpersonal_Skills*0.3</f>
        <v>0</v>
      </c>
      <c r="I39" s="31">
        <f>COUNTA(I33:I38)*Interpersonal_Skills*0.5</f>
        <v>0</v>
      </c>
      <c r="J39" s="31">
        <f>COUNTA(J33:J38)*Interpersonal_Skills*0.6</f>
        <v>0</v>
      </c>
      <c r="K39" s="31">
        <f>COUNTA(K33:K38)*Interpersonal_Skills*0.7</f>
        <v>0</v>
      </c>
      <c r="L39" s="31">
        <f>COUNTA(L33:L38)*Interpersonal_Skills*0.8</f>
        <v>0</v>
      </c>
      <c r="M39" s="31">
        <f>COUNTA(M33:M38)*Interpersonal_Skills*0.9</f>
        <v>0</v>
      </c>
      <c r="N39" s="31">
        <f>COUNTA(N33:N38)*Interpersonal_Skills*1</f>
        <v>0</v>
      </c>
    </row>
    <row r="40" spans="2:14" ht="49.5" customHeight="1" x14ac:dyDescent="0.25">
      <c r="B40" s="114"/>
      <c r="C40" s="115" t="str">
        <f>IF(OR(I_Achievement&lt;=0.6, I_Achievement&gt;=0.9),"Please Add Comment for Competence rated &lt;=60% OR &gt;=90%","")</f>
        <v>Please Add Comment for Competence rated &lt;=60% OR &gt;=90%</v>
      </c>
      <c r="D40" s="115"/>
      <c r="E40" s="116"/>
      <c r="F40" s="116"/>
      <c r="G40" s="116"/>
      <c r="H40" s="116"/>
      <c r="I40" s="116"/>
      <c r="J40" s="116"/>
      <c r="K40" s="116"/>
      <c r="L40" s="116"/>
      <c r="M40" s="116"/>
      <c r="N40" s="116"/>
    </row>
    <row r="41" spans="2:14" s="25" customFormat="1" ht="24.75" customHeight="1" x14ac:dyDescent="0.25">
      <c r="B41" s="26"/>
      <c r="C41" s="26"/>
      <c r="D41" s="26"/>
      <c r="E41" s="26"/>
      <c r="F41" s="26"/>
      <c r="G41" s="26"/>
      <c r="H41" s="26"/>
      <c r="I41" s="26"/>
      <c r="J41" s="26"/>
      <c r="K41" s="26"/>
      <c r="L41" s="26"/>
      <c r="M41" s="26"/>
      <c r="N41" s="26"/>
    </row>
    <row r="42" spans="2:14" ht="24.75" customHeight="1" x14ac:dyDescent="0.25">
      <c r="B42" s="118" t="s">
        <v>70</v>
      </c>
      <c r="C42" s="118"/>
      <c r="D42" s="118"/>
      <c r="E42" s="118"/>
      <c r="F42" s="118"/>
      <c r="G42" s="118"/>
      <c r="H42" s="118"/>
      <c r="I42" s="118"/>
      <c r="J42" s="118"/>
      <c r="K42" s="118"/>
      <c r="L42" s="118"/>
      <c r="M42" s="118"/>
      <c r="N42" s="118"/>
    </row>
    <row r="43" spans="2:14" ht="24.75" customHeight="1" x14ac:dyDescent="0.25">
      <c r="B43" s="105" t="s">
        <v>7</v>
      </c>
      <c r="C43" s="105"/>
      <c r="D43" s="105" t="s">
        <v>8</v>
      </c>
      <c r="E43" s="105"/>
      <c r="F43" s="105"/>
      <c r="G43" s="105"/>
      <c r="H43" s="105"/>
      <c r="I43" s="105"/>
      <c r="J43" s="105"/>
      <c r="K43" s="105"/>
      <c r="L43" s="105"/>
      <c r="M43" s="105"/>
      <c r="N43" s="105"/>
    </row>
    <row r="44" spans="2:14" ht="66" customHeight="1" x14ac:dyDescent="0.25">
      <c r="B44" s="113" t="s">
        <v>71</v>
      </c>
      <c r="C44" s="113"/>
      <c r="D44" s="121" t="s">
        <v>72</v>
      </c>
      <c r="E44" s="121"/>
      <c r="F44" s="121"/>
      <c r="G44" s="121"/>
      <c r="H44" s="121"/>
      <c r="I44" s="121"/>
      <c r="J44" s="121"/>
      <c r="K44" s="121"/>
      <c r="L44" s="121"/>
      <c r="M44" s="121"/>
      <c r="N44" s="121"/>
    </row>
    <row r="45" spans="2:14" ht="24.75" customHeight="1" x14ac:dyDescent="0.25">
      <c r="B45" s="120"/>
      <c r="C45" s="120"/>
      <c r="D45" s="102"/>
      <c r="E45" s="102"/>
      <c r="F45" s="102"/>
      <c r="G45" s="102"/>
      <c r="H45" s="102"/>
      <c r="I45" s="102"/>
      <c r="J45" s="102"/>
      <c r="K45" s="102"/>
      <c r="L45" s="102"/>
      <c r="M45" s="102"/>
      <c r="N45" s="102"/>
    </row>
    <row r="46" spans="2:14" ht="24.75" customHeight="1" x14ac:dyDescent="0.25">
      <c r="B46" s="98" t="s">
        <v>54</v>
      </c>
      <c r="C46" s="99" t="s">
        <v>73</v>
      </c>
      <c r="D46" s="99"/>
      <c r="E46" s="99" t="s">
        <v>9</v>
      </c>
      <c r="F46" s="99"/>
      <c r="G46" s="99"/>
      <c r="H46" s="99"/>
      <c r="I46" s="99"/>
      <c r="J46" s="99"/>
      <c r="K46" s="99"/>
      <c r="L46" s="99"/>
      <c r="M46" s="99"/>
      <c r="N46" s="99"/>
    </row>
    <row r="47" spans="2:14" ht="24.75" customHeight="1" x14ac:dyDescent="0.25">
      <c r="B47" s="98"/>
      <c r="C47" s="99"/>
      <c r="D47" s="99"/>
      <c r="E47" s="99"/>
      <c r="F47" s="99"/>
      <c r="G47" s="99"/>
      <c r="H47" s="99"/>
      <c r="I47" s="99"/>
      <c r="J47" s="99"/>
      <c r="K47" s="99"/>
      <c r="L47" s="99"/>
      <c r="M47" s="99"/>
      <c r="N47" s="99"/>
    </row>
    <row r="48" spans="2:14" ht="24.75" customHeight="1" x14ac:dyDescent="0.25">
      <c r="B48" s="98"/>
      <c r="C48" s="99"/>
      <c r="D48" s="99"/>
      <c r="E48" s="99"/>
      <c r="F48" s="99"/>
      <c r="G48" s="99"/>
      <c r="H48" s="99"/>
      <c r="I48" s="99"/>
      <c r="J48" s="99"/>
      <c r="K48" s="99"/>
      <c r="L48" s="99"/>
      <c r="M48" s="99"/>
      <c r="N48" s="99"/>
    </row>
    <row r="49" spans="2:14" ht="24.75" customHeight="1" x14ac:dyDescent="0.25">
      <c r="B49" s="98"/>
      <c r="C49" s="99"/>
      <c r="D49" s="99"/>
      <c r="E49" s="24">
        <v>1</v>
      </c>
      <c r="F49" s="24">
        <v>2</v>
      </c>
      <c r="G49" s="24">
        <v>3</v>
      </c>
      <c r="H49" s="24">
        <v>4</v>
      </c>
      <c r="I49" s="24">
        <v>5</v>
      </c>
      <c r="J49" s="24">
        <v>6</v>
      </c>
      <c r="K49" s="24">
        <v>7</v>
      </c>
      <c r="L49" s="24">
        <v>8</v>
      </c>
      <c r="M49" s="24">
        <v>9</v>
      </c>
      <c r="N49" s="24">
        <v>10</v>
      </c>
    </row>
    <row r="50" spans="2:14" ht="27.75" customHeight="1" x14ac:dyDescent="0.25">
      <c r="B50" s="114" t="s">
        <v>10</v>
      </c>
      <c r="C50" s="102" t="s">
        <v>74</v>
      </c>
      <c r="D50" s="102"/>
      <c r="E50" s="44"/>
      <c r="F50" s="44"/>
      <c r="G50" s="44"/>
      <c r="H50" s="44"/>
      <c r="I50" s="44"/>
      <c r="J50" s="44"/>
      <c r="K50" s="44"/>
      <c r="L50" s="44"/>
      <c r="M50" s="44"/>
      <c r="N50" s="44"/>
    </row>
    <row r="51" spans="2:14" ht="27.75" customHeight="1" x14ac:dyDescent="0.25">
      <c r="B51" s="114"/>
      <c r="C51" s="101" t="s">
        <v>75</v>
      </c>
      <c r="D51" s="101"/>
      <c r="E51" s="44"/>
      <c r="F51" s="44"/>
      <c r="G51" s="44"/>
      <c r="H51" s="44"/>
      <c r="I51" s="44"/>
      <c r="J51" s="44"/>
      <c r="K51" s="44"/>
      <c r="L51" s="44"/>
      <c r="M51" s="44"/>
      <c r="N51" s="44"/>
    </row>
    <row r="52" spans="2:14" ht="27.75" customHeight="1" x14ac:dyDescent="0.25">
      <c r="B52" s="114"/>
      <c r="C52" s="101" t="s">
        <v>76</v>
      </c>
      <c r="D52" s="101"/>
      <c r="E52" s="44"/>
      <c r="F52" s="44"/>
      <c r="G52" s="44"/>
      <c r="H52" s="44"/>
      <c r="I52" s="44"/>
      <c r="J52" s="44"/>
      <c r="K52" s="44"/>
      <c r="L52" s="44"/>
      <c r="M52" s="44"/>
      <c r="N52" s="44"/>
    </row>
    <row r="53" spans="2:14" ht="27.75" customHeight="1" x14ac:dyDescent="0.25">
      <c r="B53" s="114"/>
      <c r="C53" s="101" t="s">
        <v>77</v>
      </c>
      <c r="D53" s="101"/>
      <c r="E53" s="44"/>
      <c r="F53" s="44"/>
      <c r="G53" s="44"/>
      <c r="H53" s="44"/>
      <c r="I53" s="44"/>
      <c r="J53" s="44"/>
      <c r="K53" s="44"/>
      <c r="L53" s="44"/>
      <c r="M53" s="44"/>
      <c r="N53" s="44"/>
    </row>
    <row r="54" spans="2:14" ht="27.75" customHeight="1" x14ac:dyDescent="0.25">
      <c r="B54" s="114"/>
      <c r="C54" s="101" t="s">
        <v>78</v>
      </c>
      <c r="D54" s="101"/>
      <c r="E54" s="44"/>
      <c r="F54" s="44"/>
      <c r="G54" s="44"/>
      <c r="H54" s="44"/>
      <c r="I54" s="44"/>
      <c r="J54" s="44"/>
      <c r="K54" s="44"/>
      <c r="L54" s="44"/>
      <c r="M54" s="44"/>
      <c r="N54" s="44"/>
    </row>
    <row r="55" spans="2:14" ht="24.75" customHeight="1" x14ac:dyDescent="0.25">
      <c r="B55" s="114"/>
      <c r="C55" s="103" t="s">
        <v>11</v>
      </c>
      <c r="D55" s="103"/>
      <c r="E55" s="31">
        <f>COUNTA(E50:E54)*Delivering_Results*0.1</f>
        <v>0</v>
      </c>
      <c r="F55" s="31">
        <f>COUNTA(F50:F54)*Delivering_Results*0.2</f>
        <v>0</v>
      </c>
      <c r="G55" s="31">
        <f>COUNTA(G50:G54)*Delivering_Results*0.3</f>
        <v>0</v>
      </c>
      <c r="H55" s="31">
        <f>COUNTA(H50:H54)*Delivering_Results*0.4</f>
        <v>0</v>
      </c>
      <c r="I55" s="31">
        <f>COUNTA(I50:I54)*Delivering_Results*0.5</f>
        <v>0</v>
      </c>
      <c r="J55" s="31">
        <f>COUNTA(J50:J54)*Delivering_Results*0.6</f>
        <v>0</v>
      </c>
      <c r="K55" s="31">
        <f>COUNTA(K50:K54)*Delivering_Results*0.7</f>
        <v>0</v>
      </c>
      <c r="L55" s="31">
        <f>COUNTA(L50:L54)*Delivering_Results*0.8</f>
        <v>0</v>
      </c>
      <c r="M55" s="31">
        <f>COUNTA(M50:M54)*Delivering_Results*0.9</f>
        <v>0</v>
      </c>
      <c r="N55" s="31">
        <f>COUNTA(N50:N54)*Delivering_Results*1</f>
        <v>0</v>
      </c>
    </row>
    <row r="56" spans="2:14" ht="37.5" customHeight="1" x14ac:dyDescent="0.25">
      <c r="B56" s="114"/>
      <c r="C56" s="115" t="str">
        <f>IF(OR(D_Achievement&lt;=0.6, D_Achievement&gt;=0.9),"Please Add Comment for Competence rated &lt;=60% OR &gt;=90%","")</f>
        <v>Please Add Comment for Competence rated &lt;=60% OR &gt;=90%</v>
      </c>
      <c r="D56" s="115"/>
      <c r="E56" s="116"/>
      <c r="F56" s="116"/>
      <c r="G56" s="116"/>
      <c r="H56" s="116"/>
      <c r="I56" s="116"/>
      <c r="J56" s="116"/>
      <c r="K56" s="116"/>
      <c r="L56" s="116"/>
      <c r="M56" s="116"/>
      <c r="N56" s="116"/>
    </row>
    <row r="57" spans="2:14" ht="24.75" customHeight="1" x14ac:dyDescent="0.25">
      <c r="B57" s="22"/>
      <c r="C57" s="22"/>
      <c r="D57" s="22"/>
      <c r="E57" s="22"/>
      <c r="F57" s="22"/>
      <c r="G57" s="22"/>
      <c r="H57" s="22"/>
      <c r="I57" s="22"/>
      <c r="J57" s="22"/>
      <c r="K57" s="22"/>
      <c r="L57" s="22"/>
      <c r="M57" s="22"/>
      <c r="N57" s="22"/>
    </row>
    <row r="58" spans="2:14" ht="24.75" customHeight="1" x14ac:dyDescent="0.25">
      <c r="B58" s="106" t="s">
        <v>79</v>
      </c>
      <c r="C58" s="106"/>
      <c r="D58" s="106"/>
      <c r="E58" s="106"/>
      <c r="F58" s="106"/>
      <c r="G58" s="106"/>
      <c r="H58" s="106"/>
      <c r="I58" s="106"/>
      <c r="J58" s="106"/>
      <c r="K58" s="106"/>
      <c r="L58" s="106"/>
      <c r="M58" s="106"/>
      <c r="N58" s="106"/>
    </row>
    <row r="59" spans="2:14" ht="24.75" customHeight="1" x14ac:dyDescent="0.25">
      <c r="B59" s="105" t="s">
        <v>7</v>
      </c>
      <c r="C59" s="105"/>
      <c r="D59" s="105" t="s">
        <v>8</v>
      </c>
      <c r="E59" s="105"/>
      <c r="F59" s="105"/>
      <c r="G59" s="105"/>
      <c r="H59" s="105"/>
      <c r="I59" s="105"/>
      <c r="J59" s="105"/>
      <c r="K59" s="105"/>
      <c r="L59" s="105"/>
      <c r="M59" s="105"/>
      <c r="N59" s="105"/>
    </row>
    <row r="60" spans="2:14" ht="66" customHeight="1" x14ac:dyDescent="0.25">
      <c r="B60" s="113" t="s">
        <v>80</v>
      </c>
      <c r="C60" s="113"/>
      <c r="D60" s="121" t="s">
        <v>81</v>
      </c>
      <c r="E60" s="121"/>
      <c r="F60" s="121"/>
      <c r="G60" s="121"/>
      <c r="H60" s="121"/>
      <c r="I60" s="121"/>
      <c r="J60" s="121"/>
      <c r="K60" s="121"/>
      <c r="L60" s="121"/>
      <c r="M60" s="121"/>
      <c r="N60" s="121"/>
    </row>
    <row r="61" spans="2:14" ht="24.75" customHeight="1" x14ac:dyDescent="0.25">
      <c r="B61" s="98" t="s">
        <v>54</v>
      </c>
      <c r="C61" s="107" t="s">
        <v>98</v>
      </c>
      <c r="D61" s="108"/>
      <c r="E61" s="99" t="s">
        <v>9</v>
      </c>
      <c r="F61" s="99"/>
      <c r="G61" s="99"/>
      <c r="H61" s="99"/>
      <c r="I61" s="99"/>
      <c r="J61" s="99"/>
      <c r="K61" s="99"/>
      <c r="L61" s="99"/>
      <c r="M61" s="99"/>
      <c r="N61" s="99"/>
    </row>
    <row r="62" spans="2:14" ht="24.75" customHeight="1" x14ac:dyDescent="0.25">
      <c r="B62" s="98"/>
      <c r="C62" s="109"/>
      <c r="D62" s="110"/>
      <c r="E62" s="99"/>
      <c r="F62" s="99"/>
      <c r="G62" s="99"/>
      <c r="H62" s="99"/>
      <c r="I62" s="99"/>
      <c r="J62" s="99"/>
      <c r="K62" s="99"/>
      <c r="L62" s="99"/>
      <c r="M62" s="99"/>
      <c r="N62" s="99"/>
    </row>
    <row r="63" spans="2:14" ht="24.75" customHeight="1" x14ac:dyDescent="0.25">
      <c r="B63" s="98"/>
      <c r="C63" s="109"/>
      <c r="D63" s="110"/>
      <c r="E63" s="99"/>
      <c r="F63" s="99"/>
      <c r="G63" s="99"/>
      <c r="H63" s="99"/>
      <c r="I63" s="99"/>
      <c r="J63" s="99"/>
      <c r="K63" s="99"/>
      <c r="L63" s="99"/>
      <c r="M63" s="99"/>
      <c r="N63" s="99"/>
    </row>
    <row r="64" spans="2:14" ht="24.75" customHeight="1" x14ac:dyDescent="0.25">
      <c r="B64" s="98"/>
      <c r="C64" s="111"/>
      <c r="D64" s="112"/>
      <c r="E64" s="24">
        <v>1</v>
      </c>
      <c r="F64" s="24">
        <v>2</v>
      </c>
      <c r="G64" s="24">
        <v>3</v>
      </c>
      <c r="H64" s="24">
        <v>4</v>
      </c>
      <c r="I64" s="24">
        <v>5</v>
      </c>
      <c r="J64" s="24">
        <v>6</v>
      </c>
      <c r="K64" s="24">
        <v>7</v>
      </c>
      <c r="L64" s="24">
        <v>8</v>
      </c>
      <c r="M64" s="24">
        <v>9</v>
      </c>
      <c r="N64" s="24">
        <v>10</v>
      </c>
    </row>
    <row r="65" spans="2:14" ht="25.5" customHeight="1" x14ac:dyDescent="0.25">
      <c r="B65" s="114" t="s">
        <v>10</v>
      </c>
      <c r="C65" s="101" t="s">
        <v>82</v>
      </c>
      <c r="D65" s="101"/>
      <c r="E65" s="44"/>
      <c r="F65" s="44"/>
      <c r="G65" s="44"/>
      <c r="H65" s="44"/>
      <c r="I65" s="44"/>
      <c r="J65" s="44"/>
      <c r="K65" s="44"/>
      <c r="L65" s="44"/>
      <c r="M65" s="44"/>
      <c r="N65" s="44"/>
    </row>
    <row r="66" spans="2:14" ht="25.5" customHeight="1" x14ac:dyDescent="0.25">
      <c r="B66" s="114"/>
      <c r="C66" s="101" t="s">
        <v>83</v>
      </c>
      <c r="D66" s="101"/>
      <c r="E66" s="44"/>
      <c r="F66" s="44"/>
      <c r="G66" s="44"/>
      <c r="H66" s="44"/>
      <c r="I66" s="44"/>
      <c r="J66" s="44"/>
      <c r="K66" s="44"/>
      <c r="L66" s="44"/>
      <c r="M66" s="44"/>
      <c r="N66" s="44"/>
    </row>
    <row r="67" spans="2:14" ht="25.5" customHeight="1" x14ac:dyDescent="0.25">
      <c r="B67" s="114"/>
      <c r="C67" s="101" t="s">
        <v>84</v>
      </c>
      <c r="D67" s="101"/>
      <c r="E67" s="44"/>
      <c r="F67" s="44"/>
      <c r="G67" s="44"/>
      <c r="H67" s="44"/>
      <c r="I67" s="44"/>
      <c r="J67" s="44"/>
      <c r="K67" s="44"/>
      <c r="L67" s="44"/>
      <c r="M67" s="44"/>
      <c r="N67" s="44"/>
    </row>
    <row r="68" spans="2:14" ht="25.5" customHeight="1" x14ac:dyDescent="0.25">
      <c r="B68" s="114"/>
      <c r="C68" s="102" t="s">
        <v>85</v>
      </c>
      <c r="D68" s="102"/>
      <c r="E68" s="44"/>
      <c r="F68" s="44"/>
      <c r="G68" s="44"/>
      <c r="H68" s="44"/>
      <c r="I68" s="44"/>
      <c r="J68" s="44"/>
      <c r="K68" s="44"/>
      <c r="L68" s="44"/>
      <c r="M68" s="44"/>
      <c r="N68" s="44"/>
    </row>
    <row r="69" spans="2:14" ht="25.5" customHeight="1" x14ac:dyDescent="0.25">
      <c r="B69" s="114"/>
      <c r="C69" s="102" t="s">
        <v>86</v>
      </c>
      <c r="D69" s="102"/>
      <c r="E69" s="44"/>
      <c r="F69" s="44"/>
      <c r="G69" s="44"/>
      <c r="H69" s="44"/>
      <c r="I69" s="44"/>
      <c r="J69" s="44"/>
      <c r="K69" s="44"/>
      <c r="L69" s="44"/>
      <c r="M69" s="44"/>
      <c r="N69" s="44"/>
    </row>
    <row r="70" spans="2:14" ht="24.75" hidden="1" customHeight="1" x14ac:dyDescent="0.25">
      <c r="B70" s="114"/>
      <c r="C70" s="103" t="s">
        <v>11</v>
      </c>
      <c r="D70" s="103"/>
      <c r="E70" s="31">
        <f>COUNTA(E65:E69)*Continious_Learning*0.1</f>
        <v>0</v>
      </c>
      <c r="F70" s="31">
        <f>COUNTA(F65:F69)*Continious_Learning*0.2</f>
        <v>0</v>
      </c>
      <c r="G70" s="31">
        <f>COUNTA(G65:G69)*Continious_Learning*0.3</f>
        <v>0</v>
      </c>
      <c r="H70" s="31">
        <f>COUNTA(H65:H69)*Continious_Learning*0.4</f>
        <v>0</v>
      </c>
      <c r="I70" s="31">
        <f>COUNTA(I65:I69)*Continious_Learning*0.5</f>
        <v>0</v>
      </c>
      <c r="J70" s="31">
        <f>COUNTA(J65:J69)*Continious_Learning*0.6</f>
        <v>0</v>
      </c>
      <c r="K70" s="31">
        <f>COUNTA(K65:K69)*Continious_Learning*0.7</f>
        <v>0</v>
      </c>
      <c r="L70" s="31">
        <f>COUNTA(L65:L69)*Continious_Learning*0.8</f>
        <v>0</v>
      </c>
      <c r="M70" s="31">
        <f>COUNTA(M65:M69)*Continious_Learning*0.9</f>
        <v>0</v>
      </c>
      <c r="N70" s="31">
        <f>COUNTA(N65:N69)*Continious_Learning*1</f>
        <v>0</v>
      </c>
    </row>
    <row r="71" spans="2:14" ht="45.75" customHeight="1" x14ac:dyDescent="0.25">
      <c r="B71" s="114"/>
      <c r="C71" s="115" t="str">
        <f>IF(OR(CL_Achievement&lt;=0.6, CL_Achievement&gt;=0.9),"Please Add Comment for Competence rated &lt;=60% OR &gt;=90%","")</f>
        <v>Please Add Comment for Competence rated &lt;=60% OR &gt;=90%</v>
      </c>
      <c r="D71" s="115"/>
      <c r="E71" s="116"/>
      <c r="F71" s="116"/>
      <c r="G71" s="116"/>
      <c r="H71" s="116"/>
      <c r="I71" s="116"/>
      <c r="J71" s="116"/>
      <c r="K71" s="116"/>
      <c r="L71" s="116"/>
      <c r="M71" s="116"/>
      <c r="N71" s="116"/>
    </row>
    <row r="72" spans="2:14" ht="24.75" customHeight="1" x14ac:dyDescent="0.25">
      <c r="B72" s="22"/>
      <c r="C72" s="22"/>
      <c r="D72" s="22"/>
      <c r="E72" s="22"/>
      <c r="F72" s="22"/>
      <c r="G72" s="22"/>
      <c r="H72" s="22"/>
      <c r="I72" s="22"/>
      <c r="J72" s="22"/>
      <c r="K72" s="22"/>
      <c r="L72" s="22"/>
      <c r="M72" s="22"/>
      <c r="N72" s="22"/>
    </row>
    <row r="73" spans="2:14" ht="24.75" customHeight="1" x14ac:dyDescent="0.25">
      <c r="B73" s="23"/>
      <c r="C73" s="1"/>
      <c r="D73" s="1"/>
      <c r="E73" s="1"/>
      <c r="F73" s="1"/>
      <c r="G73" s="1"/>
      <c r="H73" s="1"/>
      <c r="I73" s="1"/>
      <c r="J73" s="1"/>
      <c r="K73" s="1"/>
      <c r="L73" s="1"/>
      <c r="M73" s="1"/>
      <c r="N73" s="1"/>
    </row>
    <row r="74" spans="2:14" ht="24.75" customHeight="1" x14ac:dyDescent="0.25">
      <c r="B74" s="118" t="s">
        <v>87</v>
      </c>
      <c r="C74" s="118"/>
      <c r="D74" s="118"/>
      <c r="E74" s="118"/>
      <c r="F74" s="118"/>
      <c r="G74" s="118"/>
      <c r="H74" s="118"/>
      <c r="I74" s="118"/>
      <c r="J74" s="118"/>
      <c r="K74" s="118"/>
      <c r="L74" s="118"/>
      <c r="M74" s="118"/>
      <c r="N74" s="118"/>
    </row>
    <row r="75" spans="2:14" ht="24.75" customHeight="1" x14ac:dyDescent="0.25">
      <c r="B75" s="105" t="s">
        <v>7</v>
      </c>
      <c r="C75" s="105"/>
      <c r="D75" s="105" t="s">
        <v>8</v>
      </c>
      <c r="E75" s="105"/>
      <c r="F75" s="105"/>
      <c r="G75" s="105"/>
      <c r="H75" s="105"/>
      <c r="I75" s="105"/>
      <c r="J75" s="105"/>
      <c r="K75" s="105"/>
      <c r="L75" s="105"/>
      <c r="M75" s="105"/>
      <c r="N75" s="105"/>
    </row>
    <row r="76" spans="2:14" ht="66" customHeight="1" x14ac:dyDescent="0.25">
      <c r="B76" s="113" t="s">
        <v>88</v>
      </c>
      <c r="C76" s="113"/>
      <c r="D76" s="102" t="s">
        <v>90</v>
      </c>
      <c r="E76" s="102"/>
      <c r="F76" s="102"/>
      <c r="G76" s="102"/>
      <c r="H76" s="102"/>
      <c r="I76" s="102"/>
      <c r="J76" s="102"/>
      <c r="K76" s="102"/>
      <c r="L76" s="102"/>
      <c r="M76" s="102"/>
      <c r="N76" s="102"/>
    </row>
    <row r="77" spans="2:14" ht="24.75" customHeight="1" x14ac:dyDescent="0.25">
      <c r="B77" s="102" t="s">
        <v>89</v>
      </c>
      <c r="C77" s="102"/>
      <c r="D77" s="120"/>
      <c r="E77" s="120"/>
      <c r="F77" s="120"/>
      <c r="G77" s="120"/>
      <c r="H77" s="120"/>
      <c r="I77" s="120"/>
      <c r="J77" s="120"/>
      <c r="K77" s="120"/>
      <c r="L77" s="120"/>
      <c r="M77" s="120"/>
      <c r="N77" s="120"/>
    </row>
    <row r="78" spans="2:14" ht="24.75" customHeight="1" x14ac:dyDescent="0.25">
      <c r="B78" s="98" t="s">
        <v>54</v>
      </c>
      <c r="C78" s="107" t="s">
        <v>91</v>
      </c>
      <c r="D78" s="108"/>
      <c r="E78" s="99" t="s">
        <v>9</v>
      </c>
      <c r="F78" s="99"/>
      <c r="G78" s="99"/>
      <c r="H78" s="99"/>
      <c r="I78" s="99"/>
      <c r="J78" s="99"/>
      <c r="K78" s="99"/>
      <c r="L78" s="99"/>
      <c r="M78" s="99"/>
      <c r="N78" s="99"/>
    </row>
    <row r="79" spans="2:14" ht="24.75" customHeight="1" x14ac:dyDescent="0.25">
      <c r="B79" s="98"/>
      <c r="C79" s="109"/>
      <c r="D79" s="110"/>
      <c r="E79" s="99"/>
      <c r="F79" s="99"/>
      <c r="G79" s="99"/>
      <c r="H79" s="99"/>
      <c r="I79" s="99"/>
      <c r="J79" s="99"/>
      <c r="K79" s="99"/>
      <c r="L79" s="99"/>
      <c r="M79" s="99"/>
      <c r="N79" s="99"/>
    </row>
    <row r="80" spans="2:14" ht="24.75" customHeight="1" x14ac:dyDescent="0.25">
      <c r="B80" s="98"/>
      <c r="C80" s="109"/>
      <c r="D80" s="110"/>
      <c r="E80" s="99"/>
      <c r="F80" s="99"/>
      <c r="G80" s="99"/>
      <c r="H80" s="99"/>
      <c r="I80" s="99"/>
      <c r="J80" s="99"/>
      <c r="K80" s="99"/>
      <c r="L80" s="99"/>
      <c r="M80" s="99"/>
      <c r="N80" s="99"/>
    </row>
    <row r="81" spans="2:14" ht="24.75" customHeight="1" x14ac:dyDescent="0.25">
      <c r="B81" s="98"/>
      <c r="C81" s="111"/>
      <c r="D81" s="112"/>
      <c r="E81" s="24">
        <v>1</v>
      </c>
      <c r="F81" s="24">
        <v>2</v>
      </c>
      <c r="G81" s="24">
        <v>3</v>
      </c>
      <c r="H81" s="24">
        <v>4</v>
      </c>
      <c r="I81" s="24">
        <v>5</v>
      </c>
      <c r="J81" s="24">
        <v>6</v>
      </c>
      <c r="K81" s="24">
        <v>7</v>
      </c>
      <c r="L81" s="24">
        <v>8</v>
      </c>
      <c r="M81" s="24">
        <v>9</v>
      </c>
      <c r="N81" s="24">
        <v>10</v>
      </c>
    </row>
    <row r="82" spans="2:14" ht="25.5" customHeight="1" x14ac:dyDescent="0.25">
      <c r="B82" s="114" t="s">
        <v>10</v>
      </c>
      <c r="C82" s="101" t="s">
        <v>92</v>
      </c>
      <c r="D82" s="101"/>
      <c r="E82" s="44"/>
      <c r="F82" s="44"/>
      <c r="G82" s="44"/>
      <c r="H82" s="44"/>
      <c r="I82" s="44"/>
      <c r="J82" s="44"/>
      <c r="K82" s="44"/>
      <c r="L82" s="44"/>
      <c r="M82" s="44"/>
      <c r="N82" s="44"/>
    </row>
    <row r="83" spans="2:14" ht="25.5" customHeight="1" x14ac:dyDescent="0.25">
      <c r="B83" s="114"/>
      <c r="C83" s="101" t="s">
        <v>93</v>
      </c>
      <c r="D83" s="101"/>
      <c r="E83" s="44"/>
      <c r="F83" s="44"/>
      <c r="G83" s="44"/>
      <c r="H83" s="44"/>
      <c r="I83" s="44"/>
      <c r="J83" s="44"/>
      <c r="K83" s="44"/>
      <c r="L83" s="44"/>
      <c r="M83" s="44"/>
      <c r="N83" s="44"/>
    </row>
    <row r="84" spans="2:14" ht="25.5" customHeight="1" x14ac:dyDescent="0.25">
      <c r="B84" s="114"/>
      <c r="C84" s="101" t="s">
        <v>94</v>
      </c>
      <c r="D84" s="101"/>
      <c r="E84" s="44"/>
      <c r="F84" s="44"/>
      <c r="G84" s="44"/>
      <c r="H84" s="44"/>
      <c r="I84" s="44"/>
      <c r="J84" s="44"/>
      <c r="K84" s="44"/>
      <c r="L84" s="44"/>
      <c r="M84" s="44"/>
      <c r="N84" s="44"/>
    </row>
    <row r="85" spans="2:14" ht="25.5" customHeight="1" x14ac:dyDescent="0.25">
      <c r="B85" s="114"/>
      <c r="C85" s="101" t="s">
        <v>95</v>
      </c>
      <c r="D85" s="101"/>
      <c r="E85" s="44"/>
      <c r="F85" s="44"/>
      <c r="G85" s="44"/>
      <c r="H85" s="44"/>
      <c r="I85" s="44"/>
      <c r="J85" s="44"/>
      <c r="K85" s="44"/>
      <c r="L85" s="44"/>
      <c r="M85" s="44"/>
      <c r="N85" s="44"/>
    </row>
    <row r="86" spans="2:14" ht="38.25" customHeight="1" x14ac:dyDescent="0.25">
      <c r="B86" s="114"/>
      <c r="C86" s="101" t="s">
        <v>96</v>
      </c>
      <c r="D86" s="101"/>
      <c r="E86" s="44"/>
      <c r="F86" s="44"/>
      <c r="G86" s="44"/>
      <c r="H86" s="44"/>
      <c r="I86" s="44"/>
      <c r="J86" s="44"/>
      <c r="K86" s="44"/>
      <c r="L86" s="44"/>
      <c r="M86" s="44"/>
      <c r="N86" s="44"/>
    </row>
    <row r="87" spans="2:14" ht="25.5" customHeight="1" x14ac:dyDescent="0.25">
      <c r="B87" s="114"/>
      <c r="C87" s="102" t="s">
        <v>97</v>
      </c>
      <c r="D87" s="102"/>
      <c r="E87" s="44"/>
      <c r="F87" s="44"/>
      <c r="G87" s="44"/>
      <c r="H87" s="44"/>
      <c r="I87" s="44"/>
      <c r="J87" s="44"/>
      <c r="K87" s="44"/>
      <c r="L87" s="44"/>
      <c r="M87" s="44"/>
      <c r="N87" s="44"/>
    </row>
    <row r="88" spans="2:14" ht="24.75" hidden="1" customHeight="1" x14ac:dyDescent="0.25">
      <c r="B88" s="114"/>
      <c r="C88" s="103" t="s">
        <v>11</v>
      </c>
      <c r="D88" s="103"/>
      <c r="E88" s="31">
        <f>COUNTA(E82:E87)*External_Internal_Customer*0.1</f>
        <v>0</v>
      </c>
      <c r="F88" s="31">
        <f>COUNTA(F82:F87)*External_Internal_Customer*0.2</f>
        <v>0</v>
      </c>
      <c r="G88" s="31">
        <f>COUNTA(G82:G87)*External_Internal_Customer*0.3</f>
        <v>0</v>
      </c>
      <c r="H88" s="31">
        <f>COUNTA(H82:H87)*External_Internal_Customer*0.4</f>
        <v>0</v>
      </c>
      <c r="I88" s="31">
        <f>COUNTA(I82:I87)*External_Internal_Customer*0.5</f>
        <v>0</v>
      </c>
      <c r="J88" s="31">
        <f>COUNTA(J82:J87)*External_Internal_Customer*0.6</f>
        <v>0</v>
      </c>
      <c r="K88" s="31">
        <f>COUNTA(K82:K87)*External_Internal_Customer*0.7</f>
        <v>0</v>
      </c>
      <c r="L88" s="31">
        <f>COUNTA(L82:L87)*External_Internal_Customer*0.8</f>
        <v>0</v>
      </c>
      <c r="M88" s="31">
        <f>COUNTA(M82:M87)*External_Internal_Customer*0.9</f>
        <v>0</v>
      </c>
      <c r="N88" s="31">
        <f>COUNTA(N82:N87)*External_Internal_Customer*1</f>
        <v>0</v>
      </c>
    </row>
    <row r="89" spans="2:14" ht="40.5" customHeight="1" x14ac:dyDescent="0.25">
      <c r="B89" s="114"/>
      <c r="C89" s="115" t="str">
        <f>IF(OR(EIC_Achievement&lt;=0.6, EIC_Achievement&gt;=0.9),"Please Add Comment for Competence rated &lt;=60% OR &gt;=90%","")</f>
        <v>Please Add Comment for Competence rated &lt;=60% OR &gt;=90%</v>
      </c>
      <c r="D89" s="115"/>
      <c r="E89" s="116"/>
      <c r="F89" s="116"/>
      <c r="G89" s="116"/>
      <c r="H89" s="116"/>
      <c r="I89" s="116"/>
      <c r="J89" s="116"/>
      <c r="K89" s="116"/>
      <c r="L89" s="116"/>
      <c r="M89" s="116"/>
      <c r="N89" s="116"/>
    </row>
  </sheetData>
  <sheetProtection algorithmName="SHA-512" hashValue="9gVudaqsU3jxxLhqzG+S2r1A6tWjbtAf3+0nVYzm3PkoSzeo5euKsB4SqDlTTLBwutn0k6kqCORARVwPFndt1Q==" saltValue="6psMoaPFTzPcGxVTiQgJ5Q==" spinCount="100000" sheet="1" objects="1" scenarios="1"/>
  <mergeCells count="103">
    <mergeCell ref="C71:D71"/>
    <mergeCell ref="E71:N71"/>
    <mergeCell ref="C61:D64"/>
    <mergeCell ref="B61:B64"/>
    <mergeCell ref="E78:N80"/>
    <mergeCell ref="B82:B89"/>
    <mergeCell ref="C82:D82"/>
    <mergeCell ref="C83:D83"/>
    <mergeCell ref="C84:D84"/>
    <mergeCell ref="C85:D85"/>
    <mergeCell ref="C86:D86"/>
    <mergeCell ref="C87:D87"/>
    <mergeCell ref="C88:D88"/>
    <mergeCell ref="C89:D89"/>
    <mergeCell ref="E89:N89"/>
    <mergeCell ref="B78:B81"/>
    <mergeCell ref="C78:D81"/>
    <mergeCell ref="B74:N74"/>
    <mergeCell ref="B75:C75"/>
    <mergeCell ref="B76:C76"/>
    <mergeCell ref="B77:C77"/>
    <mergeCell ref="D75:N75"/>
    <mergeCell ref="D76:N76"/>
    <mergeCell ref="D77:N77"/>
    <mergeCell ref="B59:C59"/>
    <mergeCell ref="B60:C60"/>
    <mergeCell ref="D59:N59"/>
    <mergeCell ref="D60:N60"/>
    <mergeCell ref="B45:C45"/>
    <mergeCell ref="D43:N43"/>
    <mergeCell ref="D44:N44"/>
    <mergeCell ref="D45:N45"/>
    <mergeCell ref="B46:B49"/>
    <mergeCell ref="E46:N48"/>
    <mergeCell ref="C46:D49"/>
    <mergeCell ref="C55:D55"/>
    <mergeCell ref="C56:D56"/>
    <mergeCell ref="B50:B56"/>
    <mergeCell ref="C50:D50"/>
    <mergeCell ref="C51:D51"/>
    <mergeCell ref="C52:D52"/>
    <mergeCell ref="C53:D53"/>
    <mergeCell ref="C54:D54"/>
    <mergeCell ref="B25:N25"/>
    <mergeCell ref="B26:C26"/>
    <mergeCell ref="B27:C27"/>
    <mergeCell ref="B28:C28"/>
    <mergeCell ref="D26:N26"/>
    <mergeCell ref="D27:N27"/>
    <mergeCell ref="D28:N28"/>
    <mergeCell ref="E56:N56"/>
    <mergeCell ref="B58:N58"/>
    <mergeCell ref="E61:N63"/>
    <mergeCell ref="B65:B71"/>
    <mergeCell ref="C65:D65"/>
    <mergeCell ref="C66:D66"/>
    <mergeCell ref="C67:D67"/>
    <mergeCell ref="C68:D68"/>
    <mergeCell ref="C69:D69"/>
    <mergeCell ref="C70:D70"/>
    <mergeCell ref="E29:N31"/>
    <mergeCell ref="C29:D32"/>
    <mergeCell ref="C37:D37"/>
    <mergeCell ref="C38:D38"/>
    <mergeCell ref="B33:B40"/>
    <mergeCell ref="C33:D33"/>
    <mergeCell ref="C34:D34"/>
    <mergeCell ref="C35:D35"/>
    <mergeCell ref="C36:D36"/>
    <mergeCell ref="B29:B32"/>
    <mergeCell ref="C39:D39"/>
    <mergeCell ref="C40:D40"/>
    <mergeCell ref="E40:N40"/>
    <mergeCell ref="B42:N42"/>
    <mergeCell ref="B43:C43"/>
    <mergeCell ref="B44:C44"/>
    <mergeCell ref="C19:D19"/>
    <mergeCell ref="C20:D20"/>
    <mergeCell ref="C21:D21"/>
    <mergeCell ref="C22:D22"/>
    <mergeCell ref="D12:N12"/>
    <mergeCell ref="D11:N11"/>
    <mergeCell ref="B10:N10"/>
    <mergeCell ref="C13:D16"/>
    <mergeCell ref="C17:D17"/>
    <mergeCell ref="C18:D18"/>
    <mergeCell ref="B11:C11"/>
    <mergeCell ref="B12:C12"/>
    <mergeCell ref="B17:B23"/>
    <mergeCell ref="C23:D23"/>
    <mergeCell ref="E23:N23"/>
    <mergeCell ref="C2:D2"/>
    <mergeCell ref="D4:H4"/>
    <mergeCell ref="D5:H5"/>
    <mergeCell ref="D6:H6"/>
    <mergeCell ref="D7:H7"/>
    <mergeCell ref="B4:C4"/>
    <mergeCell ref="B5:C5"/>
    <mergeCell ref="B6:C6"/>
    <mergeCell ref="B13:B16"/>
    <mergeCell ref="E13:N15"/>
    <mergeCell ref="B7:C7"/>
    <mergeCell ref="B8:C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9" tint="-0.249977111117893"/>
  </sheetPr>
  <dimension ref="B1:G22"/>
  <sheetViews>
    <sheetView zoomScaleNormal="100" workbookViewId="0">
      <selection activeCell="I15" sqref="I15"/>
    </sheetView>
  </sheetViews>
  <sheetFormatPr defaultRowHeight="15" x14ac:dyDescent="0.25"/>
  <cols>
    <col min="1" max="1" width="4.42578125" style="1" customWidth="1"/>
    <col min="2" max="2" width="3.7109375" style="1" customWidth="1"/>
    <col min="3" max="3" width="23.7109375" style="1" bestFit="1" customWidth="1"/>
    <col min="4" max="4" width="35.42578125" style="1" bestFit="1" customWidth="1"/>
    <col min="5" max="5" width="39.5703125" style="1" bestFit="1" customWidth="1"/>
    <col min="6" max="6" width="20" style="1" customWidth="1"/>
    <col min="7" max="7" width="3.7109375" style="1" customWidth="1"/>
    <col min="8" max="16384" width="9.140625" style="1"/>
  </cols>
  <sheetData>
    <row r="1" spans="2:7" ht="38.25" customHeight="1" x14ac:dyDescent="0.25">
      <c r="D1" s="126" t="s">
        <v>119</v>
      </c>
      <c r="E1" s="126"/>
    </row>
    <row r="2" spans="2:7" ht="9.75" customHeight="1" thickBot="1" x14ac:dyDescent="0.3">
      <c r="D2" s="43"/>
      <c r="E2" s="43"/>
    </row>
    <row r="3" spans="2:7" ht="25.5" customHeight="1" x14ac:dyDescent="0.3">
      <c r="B3" s="53"/>
      <c r="C3" s="54" t="s">
        <v>109</v>
      </c>
      <c r="D3" s="55"/>
      <c r="E3" s="56"/>
      <c r="F3" s="56"/>
      <c r="G3" s="57"/>
    </row>
    <row r="4" spans="2:7" ht="23.25" customHeight="1" x14ac:dyDescent="0.3">
      <c r="B4" s="58"/>
      <c r="C4" s="59" t="str">
        <f>CONCATENATE(IF(A_Achievement&lt;=0.7,"Adaptability","")," ,  ",IF(I_Achievement&lt;=0.7,"Interpersonal Skills","")," ,  ",IF(D_Achievement&lt;=0.7,"Delivering Results","")," , ",IF(CL_Achievement&lt;=0.7,"Continious Learning","")," , ",IF(EIC_Achievement&lt;=0.7,"External/Internal Customer Focus",""))</f>
        <v>Adaptability ,  Interpersonal Skills ,  Delivering Results , Continious Learning , External/Internal Customer Focus</v>
      </c>
      <c r="D4" s="60"/>
      <c r="E4" s="60"/>
      <c r="F4" s="60"/>
      <c r="G4" s="61"/>
    </row>
    <row r="5" spans="2:7" ht="12.75" customHeight="1" x14ac:dyDescent="0.25">
      <c r="B5" s="58"/>
      <c r="C5" s="60"/>
      <c r="D5" s="60"/>
      <c r="E5" s="60"/>
      <c r="F5" s="60"/>
      <c r="G5" s="61"/>
    </row>
    <row r="6" spans="2:7" ht="15.75" customHeight="1" x14ac:dyDescent="0.25">
      <c r="B6" s="58"/>
      <c r="C6" s="122" t="s">
        <v>35</v>
      </c>
      <c r="D6" s="122"/>
      <c r="E6" s="122"/>
      <c r="F6" s="60"/>
      <c r="G6" s="61"/>
    </row>
    <row r="7" spans="2:7" ht="27.75" customHeight="1" x14ac:dyDescent="0.25">
      <c r="B7" s="58"/>
      <c r="C7" s="10" t="s">
        <v>30</v>
      </c>
      <c r="D7" s="15" t="s">
        <v>28</v>
      </c>
      <c r="E7" s="9" t="s">
        <v>26</v>
      </c>
      <c r="F7" s="9" t="s">
        <v>27</v>
      </c>
      <c r="G7" s="61"/>
    </row>
    <row r="8" spans="2:7" x14ac:dyDescent="0.25">
      <c r="B8" s="58"/>
      <c r="C8" s="32"/>
      <c r="D8" s="33"/>
      <c r="E8" s="33"/>
      <c r="F8" s="33"/>
      <c r="G8" s="61"/>
    </row>
    <row r="9" spans="2:7" x14ac:dyDescent="0.25">
      <c r="B9" s="58"/>
      <c r="C9" s="32"/>
      <c r="D9" s="33"/>
      <c r="E9" s="33"/>
      <c r="F9" s="33"/>
      <c r="G9" s="61"/>
    </row>
    <row r="10" spans="2:7" x14ac:dyDescent="0.25">
      <c r="B10" s="58"/>
      <c r="C10" s="32"/>
      <c r="D10" s="33"/>
      <c r="E10" s="33"/>
      <c r="F10" s="33"/>
      <c r="G10" s="61"/>
    </row>
    <row r="11" spans="2:7" x14ac:dyDescent="0.25">
      <c r="B11" s="58"/>
      <c r="C11" s="32"/>
      <c r="D11" s="33"/>
      <c r="E11" s="33"/>
      <c r="F11" s="33"/>
      <c r="G11" s="61"/>
    </row>
    <row r="12" spans="2:7" x14ac:dyDescent="0.25">
      <c r="B12" s="58"/>
      <c r="C12" s="32"/>
      <c r="D12" s="33"/>
      <c r="E12" s="33"/>
      <c r="F12" s="33"/>
      <c r="G12" s="61"/>
    </row>
    <row r="13" spans="2:7" x14ac:dyDescent="0.25">
      <c r="B13" s="58"/>
      <c r="C13" s="60"/>
      <c r="D13" s="60"/>
      <c r="E13" s="60"/>
      <c r="F13" s="60"/>
      <c r="G13" s="61"/>
    </row>
    <row r="14" spans="2:7" ht="16.5" thickBot="1" x14ac:dyDescent="0.3">
      <c r="B14" s="58"/>
      <c r="C14" s="62" t="s">
        <v>34</v>
      </c>
      <c r="D14" s="60"/>
      <c r="E14" s="60"/>
      <c r="F14" s="60"/>
      <c r="G14" s="61"/>
    </row>
    <row r="15" spans="2:7" ht="59.25" customHeight="1" thickBot="1" x14ac:dyDescent="0.3">
      <c r="B15" s="58"/>
      <c r="C15" s="123"/>
      <c r="D15" s="124"/>
      <c r="E15" s="125"/>
      <c r="F15" s="60"/>
      <c r="G15" s="61"/>
    </row>
    <row r="16" spans="2:7" x14ac:dyDescent="0.25">
      <c r="B16" s="58"/>
      <c r="C16" s="60"/>
      <c r="D16" s="60"/>
      <c r="E16" s="60"/>
      <c r="F16" s="60"/>
      <c r="G16" s="61"/>
    </row>
    <row r="17" spans="2:7" ht="15.75" customHeight="1" x14ac:dyDescent="0.25">
      <c r="B17" s="58"/>
      <c r="C17" s="122" t="s">
        <v>29</v>
      </c>
      <c r="D17" s="122"/>
      <c r="E17" s="122"/>
      <c r="F17" s="60"/>
      <c r="G17" s="61"/>
    </row>
    <row r="18" spans="2:7" x14ac:dyDescent="0.25">
      <c r="B18" s="58"/>
      <c r="C18" s="15" t="s">
        <v>28</v>
      </c>
      <c r="D18" s="9" t="s">
        <v>26</v>
      </c>
      <c r="E18" s="9" t="s">
        <v>27</v>
      </c>
      <c r="F18" s="60"/>
      <c r="G18" s="61"/>
    </row>
    <row r="19" spans="2:7" x14ac:dyDescent="0.25">
      <c r="B19" s="58"/>
      <c r="C19" s="32"/>
      <c r="D19" s="32"/>
      <c r="E19" s="32"/>
      <c r="F19" s="60"/>
      <c r="G19" s="61"/>
    </row>
    <row r="20" spans="2:7" x14ac:dyDescent="0.25">
      <c r="B20" s="58"/>
      <c r="C20" s="32"/>
      <c r="D20" s="32"/>
      <c r="E20" s="32"/>
      <c r="F20" s="60"/>
      <c r="G20" s="61"/>
    </row>
    <row r="21" spans="2:7" x14ac:dyDescent="0.25">
      <c r="B21" s="58"/>
      <c r="C21" s="32"/>
      <c r="D21" s="32"/>
      <c r="E21" s="32"/>
      <c r="F21" s="60"/>
      <c r="G21" s="61"/>
    </row>
    <row r="22" spans="2:7" ht="15.75" thickBot="1" x14ac:dyDescent="0.3">
      <c r="B22" s="63"/>
      <c r="C22" s="64"/>
      <c r="D22" s="64"/>
      <c r="E22" s="64"/>
      <c r="F22" s="65"/>
      <c r="G22" s="66"/>
    </row>
  </sheetData>
  <sheetProtection algorithmName="SHA-512" hashValue="/7/+oq59qRMQ8HaFs7YQs+2iTxmXNb+56Wp8zIIFd62AnmNsIHQ/Va5GLKT9RtaLfSDGF7jtKtnBHfopatReVg==" saltValue="0RiOBG0NBwhZMdi47pe6uQ==" spinCount="100000" sheet="1" objects="1" scenarios="1"/>
  <dataConsolidate/>
  <mergeCells count="4">
    <mergeCell ref="C17:E17"/>
    <mergeCell ref="C15:E15"/>
    <mergeCell ref="C6:E6"/>
    <mergeCell ref="D1:E1"/>
  </mergeCells>
  <dataValidations count="3">
    <dataValidation type="list" allowBlank="1" showInputMessage="1" showErrorMessage="1" sqref="E7:E12">
      <formula1>"Training ( Off the Job) / Workshop / Seminar, Coaching / Mentoring, Self-Learning / Reading / E- Learning, On-the-job training / Shadowing / Knowledge Sharing, Professional Qualifications "</formula1>
    </dataValidation>
    <dataValidation type="list" allowBlank="1" showInputMessage="1" showErrorMessage="1" sqref="F7:F12 E13:E14 E16:E1048576 E1:E6">
      <formula1>"Q1, Q2, Q3, Q4"</formula1>
    </dataValidation>
    <dataValidation type="list" allowBlank="1" showInputMessage="1" showErrorMessage="1" sqref="C8:C12">
      <formula1>"Adaptability, Interpersonal Skills, Delivering Results, Continuous Learning, External / Internal Customer Focus"</formula1>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00B0F0"/>
  </sheetPr>
  <dimension ref="B2:G9"/>
  <sheetViews>
    <sheetView workbookViewId="0">
      <selection activeCell="B9" sqref="B9"/>
    </sheetView>
  </sheetViews>
  <sheetFormatPr defaultRowHeight="15" x14ac:dyDescent="0.25"/>
  <cols>
    <col min="1" max="1" width="3.42578125" style="1" customWidth="1"/>
    <col min="2" max="2" width="50.28515625" style="1" customWidth="1"/>
    <col min="3" max="3" width="23.7109375" style="1" customWidth="1"/>
    <col min="4" max="7" width="23" style="1" customWidth="1"/>
    <col min="8" max="16384" width="9.140625" style="1"/>
  </cols>
  <sheetData>
    <row r="2" spans="2:7" ht="31.5" customHeight="1" thickBot="1" x14ac:dyDescent="0.3">
      <c r="B2" s="129" t="s">
        <v>120</v>
      </c>
      <c r="C2" s="129"/>
      <c r="D2" s="129"/>
    </row>
    <row r="3" spans="2:7" ht="24.75" thickBot="1" x14ac:dyDescent="0.3">
      <c r="B3" s="50" t="s">
        <v>40</v>
      </c>
      <c r="C3" s="51" t="s">
        <v>41</v>
      </c>
      <c r="D3" s="51" t="s">
        <v>42</v>
      </c>
      <c r="E3" s="51" t="s">
        <v>43</v>
      </c>
      <c r="F3" s="51" t="s">
        <v>44</v>
      </c>
      <c r="G3" s="51" t="s">
        <v>45</v>
      </c>
    </row>
    <row r="4" spans="2:7" ht="39" customHeight="1" thickBot="1" x14ac:dyDescent="0.3">
      <c r="B4" s="46" t="s">
        <v>48</v>
      </c>
      <c r="C4" s="47"/>
      <c r="D4" s="49"/>
      <c r="E4" s="47"/>
      <c r="F4" s="47"/>
      <c r="G4" s="47"/>
    </row>
    <row r="5" spans="2:7" ht="39" customHeight="1" thickBot="1" x14ac:dyDescent="0.3">
      <c r="B5" s="46" t="s">
        <v>49</v>
      </c>
      <c r="C5" s="47"/>
      <c r="D5" s="49"/>
      <c r="E5" s="47"/>
      <c r="F5" s="47"/>
      <c r="G5" s="47"/>
    </row>
    <row r="6" spans="2:7" ht="39" customHeight="1" thickBot="1" x14ac:dyDescent="0.3">
      <c r="B6" s="46" t="s">
        <v>50</v>
      </c>
      <c r="C6" s="47"/>
      <c r="D6" s="49"/>
      <c r="E6" s="47"/>
      <c r="F6" s="47"/>
      <c r="G6" s="47"/>
    </row>
    <row r="7" spans="2:7" ht="39" customHeight="1" thickBot="1" x14ac:dyDescent="0.3">
      <c r="B7" s="46" t="s">
        <v>46</v>
      </c>
      <c r="C7" s="47"/>
      <c r="D7" s="49"/>
      <c r="E7" s="47"/>
      <c r="F7" s="47"/>
      <c r="G7" s="47"/>
    </row>
    <row r="8" spans="2:7" ht="39" customHeight="1" thickBot="1" x14ac:dyDescent="0.3">
      <c r="B8" s="46" t="s">
        <v>47</v>
      </c>
      <c r="C8" s="47"/>
      <c r="D8" s="49"/>
      <c r="E8" s="47"/>
      <c r="F8" s="47"/>
      <c r="G8" s="47"/>
    </row>
    <row r="9" spans="2:7" ht="36.75" customHeight="1" thickBot="1" x14ac:dyDescent="0.3">
      <c r="B9" s="46"/>
      <c r="C9" s="48"/>
      <c r="D9" s="127"/>
      <c r="E9" s="127"/>
      <c r="F9" s="127"/>
      <c r="G9" s="128"/>
    </row>
  </sheetData>
  <sheetProtection algorithmName="SHA-512" hashValue="SKAMi4MnCK/hgPiQZ3ziGOUC988YG2QTQwjW20WEoQ6XuhO8aX3Ff6XsSehxuLYksAgcl1wCcQdJVCZq3VtWBA==" saltValue="5DPofwVWJQ3nGBG28wP3mA==" spinCount="100000" sheet="1" objects="1" scenarios="1"/>
  <mergeCells count="2">
    <mergeCell ref="D9:G9"/>
    <mergeCell ref="B2:D2"/>
  </mergeCells>
  <dataValidations count="1">
    <dataValidation type="list" allowBlank="1" showInputMessage="1" showErrorMessage="1" sqref="C1 C3:C1048576">
      <formula1>"People, Personal, System, Operations, Financial, Customer"</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00B050"/>
  </sheetPr>
  <dimension ref="B1:O34"/>
  <sheetViews>
    <sheetView zoomScale="90" zoomScaleNormal="90" workbookViewId="0">
      <selection activeCell="C23" sqref="C23"/>
    </sheetView>
  </sheetViews>
  <sheetFormatPr defaultRowHeight="15" x14ac:dyDescent="0.25"/>
  <cols>
    <col min="1" max="1" width="3.140625" style="16" customWidth="1"/>
    <col min="2" max="2" width="2.85546875" style="16" customWidth="1"/>
    <col min="3" max="3" width="39.85546875" style="16" customWidth="1"/>
    <col min="4" max="5" width="16.140625" style="16" customWidth="1"/>
    <col min="6" max="6" width="15" style="16" bestFit="1" customWidth="1"/>
    <col min="7" max="10" width="9.140625" style="16"/>
    <col min="11" max="11" width="2.85546875" style="16" customWidth="1"/>
    <col min="12" max="12" width="9.140625" style="16"/>
    <col min="13" max="13" width="15" style="16" hidden="1" customWidth="1"/>
    <col min="14" max="14" width="9.140625" style="16" hidden="1" customWidth="1"/>
    <col min="15" max="15" width="34.42578125" style="16" hidden="1" customWidth="1"/>
    <col min="16" max="16384" width="9.140625" style="16"/>
  </cols>
  <sheetData>
    <row r="1" spans="2:15" ht="35.25" customHeight="1" x14ac:dyDescent="0.25">
      <c r="C1" s="94"/>
      <c r="D1" s="92" t="s">
        <v>129</v>
      </c>
      <c r="E1" s="93"/>
      <c r="F1" s="93"/>
    </row>
    <row r="2" spans="2:15" ht="7.5" customHeight="1" x14ac:dyDescent="0.25"/>
    <row r="3" spans="2:15" ht="8.25" customHeight="1" thickBot="1" x14ac:dyDescent="0.3"/>
    <row r="4" spans="2:15" ht="13.5" customHeight="1" x14ac:dyDescent="0.25">
      <c r="B4" s="67"/>
      <c r="C4" s="68"/>
      <c r="D4" s="68"/>
      <c r="E4" s="68"/>
      <c r="F4" s="68"/>
      <c r="G4" s="68"/>
      <c r="H4" s="68"/>
      <c r="I4" s="68"/>
      <c r="J4" s="68"/>
      <c r="K4" s="69"/>
    </row>
    <row r="5" spans="2:15" s="29" customFormat="1" ht="18.75" customHeight="1" x14ac:dyDescent="0.25">
      <c r="B5" s="70"/>
      <c r="C5" s="71" t="s">
        <v>130</v>
      </c>
      <c r="D5" s="72"/>
      <c r="E5" s="72"/>
      <c r="F5" s="72"/>
      <c r="G5" s="72"/>
      <c r="H5" s="72"/>
      <c r="I5" s="72"/>
      <c r="J5" s="72"/>
      <c r="K5" s="73"/>
      <c r="N5" s="34" t="s">
        <v>110</v>
      </c>
      <c r="O5" s="34" t="s">
        <v>111</v>
      </c>
    </row>
    <row r="6" spans="2:15" ht="16.5" customHeight="1" x14ac:dyDescent="0.25">
      <c r="B6" s="74"/>
      <c r="C6" s="17" t="s">
        <v>104</v>
      </c>
      <c r="D6" s="17" t="s">
        <v>106</v>
      </c>
      <c r="E6" s="17" t="s">
        <v>31</v>
      </c>
      <c r="F6" s="20"/>
      <c r="G6" s="20"/>
      <c r="H6" s="20"/>
      <c r="I6" s="20"/>
      <c r="J6" s="20"/>
      <c r="K6" s="75"/>
      <c r="N6" s="35">
        <v>0.1</v>
      </c>
      <c r="O6" s="36" t="s">
        <v>112</v>
      </c>
    </row>
    <row r="7" spans="2:15" ht="13.5" customHeight="1" x14ac:dyDescent="0.25">
      <c r="B7" s="74"/>
      <c r="C7" s="90"/>
      <c r="D7" s="91"/>
      <c r="E7" s="91"/>
      <c r="F7" s="76"/>
      <c r="G7" s="76"/>
      <c r="H7" s="20"/>
      <c r="I7" s="20"/>
      <c r="J7" s="20"/>
      <c r="K7" s="75"/>
      <c r="N7" s="35">
        <v>0.60009999999999997</v>
      </c>
      <c r="O7" s="36" t="s">
        <v>113</v>
      </c>
    </row>
    <row r="8" spans="2:15" ht="13.5" customHeight="1" x14ac:dyDescent="0.25">
      <c r="B8" s="74"/>
      <c r="C8" s="90"/>
      <c r="D8" s="91"/>
      <c r="E8" s="91"/>
      <c r="F8" s="76"/>
      <c r="G8" s="76"/>
      <c r="H8" s="20"/>
      <c r="I8" s="20"/>
      <c r="J8" s="20"/>
      <c r="K8" s="75"/>
      <c r="N8" s="35">
        <v>0.70009999999999994</v>
      </c>
      <c r="O8" s="36" t="s">
        <v>114</v>
      </c>
    </row>
    <row r="9" spans="2:15" ht="13.5" customHeight="1" x14ac:dyDescent="0.25">
      <c r="B9" s="74"/>
      <c r="C9" s="90"/>
      <c r="D9" s="91"/>
      <c r="E9" s="91"/>
      <c r="F9" s="76"/>
      <c r="G9" s="76"/>
      <c r="H9" s="20"/>
      <c r="I9" s="20"/>
      <c r="J9" s="20"/>
      <c r="K9" s="75"/>
      <c r="N9" s="35">
        <v>0.80010000000000003</v>
      </c>
      <c r="O9" s="36" t="s">
        <v>115</v>
      </c>
    </row>
    <row r="10" spans="2:15" ht="13.5" customHeight="1" x14ac:dyDescent="0.25">
      <c r="B10" s="74"/>
      <c r="C10" s="90"/>
      <c r="D10" s="91"/>
      <c r="E10" s="91"/>
      <c r="F10" s="76"/>
      <c r="G10" s="76"/>
      <c r="H10" s="20"/>
      <c r="I10" s="20"/>
      <c r="J10" s="20"/>
      <c r="K10" s="75"/>
      <c r="N10" s="35">
        <v>0.90010000000000001</v>
      </c>
      <c r="O10" s="36" t="s">
        <v>116</v>
      </c>
    </row>
    <row r="11" spans="2:15" ht="13.5" customHeight="1" x14ac:dyDescent="0.25">
      <c r="B11" s="74"/>
      <c r="C11" s="90"/>
      <c r="D11" s="91"/>
      <c r="E11" s="91"/>
      <c r="F11" s="76"/>
      <c r="G11" s="76"/>
      <c r="H11" s="20"/>
      <c r="I11" s="20"/>
      <c r="J11" s="20"/>
      <c r="K11" s="75"/>
      <c r="N11" s="35">
        <v>1</v>
      </c>
      <c r="O11" s="36" t="s">
        <v>116</v>
      </c>
    </row>
    <row r="12" spans="2:15" ht="20.25" customHeight="1" x14ac:dyDescent="0.25">
      <c r="B12" s="74"/>
      <c r="C12" s="38" t="s">
        <v>107</v>
      </c>
      <c r="D12" s="38"/>
      <c r="E12" s="39">
        <f>IF((SUMPRODUCT(D7:D11*E7:E11))/2&gt;0.5,0.5,(SUMPRODUCT(D7:D11*E7:E11))/2)</f>
        <v>0</v>
      </c>
      <c r="F12" s="20"/>
      <c r="G12" s="20"/>
      <c r="H12" s="20"/>
      <c r="I12" s="20"/>
      <c r="J12" s="20"/>
      <c r="K12" s="75"/>
    </row>
    <row r="13" spans="2:15" ht="22.5" customHeight="1" x14ac:dyDescent="0.3">
      <c r="B13" s="74"/>
      <c r="C13" s="77" t="s">
        <v>117</v>
      </c>
      <c r="D13" s="20"/>
      <c r="E13" s="20"/>
      <c r="F13" s="20"/>
      <c r="G13" s="20"/>
      <c r="H13" s="20"/>
      <c r="I13" s="20"/>
      <c r="J13" s="20"/>
      <c r="K13" s="75"/>
    </row>
    <row r="14" spans="2:15" x14ac:dyDescent="0.25">
      <c r="B14" s="74"/>
      <c r="C14" s="17" t="s">
        <v>30</v>
      </c>
      <c r="D14" s="17" t="s">
        <v>31</v>
      </c>
      <c r="E14" s="20"/>
      <c r="F14" s="20"/>
      <c r="G14" s="20"/>
      <c r="H14" s="20"/>
      <c r="I14" s="20"/>
      <c r="J14" s="20"/>
      <c r="K14" s="75"/>
      <c r="M14" s="17" t="s">
        <v>32</v>
      </c>
    </row>
    <row r="15" spans="2:15" x14ac:dyDescent="0.25">
      <c r="B15" s="74"/>
      <c r="C15" s="18" t="s">
        <v>101</v>
      </c>
      <c r="D15" s="19">
        <f>SUM(A_Sum)/1000</f>
        <v>0</v>
      </c>
      <c r="E15" s="20"/>
      <c r="F15" s="20"/>
      <c r="G15" s="20"/>
      <c r="H15" s="20"/>
      <c r="I15" s="20"/>
      <c r="J15" s="20"/>
      <c r="K15" s="75"/>
      <c r="M15" s="18">
        <f>(5000/5)/COUNTA(A_Score)</f>
        <v>200</v>
      </c>
    </row>
    <row r="16" spans="2:15" x14ac:dyDescent="0.25">
      <c r="B16" s="74"/>
      <c r="C16" s="18" t="s">
        <v>102</v>
      </c>
      <c r="D16" s="19">
        <f>SUM(I_Sum)/1000</f>
        <v>0</v>
      </c>
      <c r="E16" s="20"/>
      <c r="F16" s="20"/>
      <c r="G16" s="20"/>
      <c r="H16" s="20"/>
      <c r="I16" s="20"/>
      <c r="J16" s="20"/>
      <c r="K16" s="75"/>
      <c r="M16" s="18">
        <f>(5000/5)/COUNTA(I_Score)</f>
        <v>166.66666666666666</v>
      </c>
    </row>
    <row r="17" spans="2:13" x14ac:dyDescent="0.25">
      <c r="B17" s="74"/>
      <c r="C17" s="18" t="s">
        <v>103</v>
      </c>
      <c r="D17" s="19">
        <f>SUM(D_Sum)/1000</f>
        <v>0</v>
      </c>
      <c r="E17" s="20"/>
      <c r="F17" s="20"/>
      <c r="G17" s="20"/>
      <c r="H17" s="20"/>
      <c r="I17" s="20"/>
      <c r="J17" s="20"/>
      <c r="K17" s="75"/>
      <c r="M17" s="18">
        <f>(5000/5)/COUNTA(D_Score)</f>
        <v>200</v>
      </c>
    </row>
    <row r="18" spans="2:13" x14ac:dyDescent="0.25">
      <c r="B18" s="74"/>
      <c r="C18" s="18" t="s">
        <v>98</v>
      </c>
      <c r="D18" s="19">
        <f>SUM(CL_Sum)/1000</f>
        <v>0</v>
      </c>
      <c r="E18" s="20"/>
      <c r="F18" s="20"/>
      <c r="G18" s="20"/>
      <c r="H18" s="20"/>
      <c r="I18" s="20"/>
      <c r="J18" s="20"/>
      <c r="K18" s="75"/>
      <c r="M18" s="18">
        <f>(5000/5)/COUNTA(CL_Score)</f>
        <v>200</v>
      </c>
    </row>
    <row r="19" spans="2:13" x14ac:dyDescent="0.25">
      <c r="B19" s="74"/>
      <c r="C19" s="28" t="s">
        <v>91</v>
      </c>
      <c r="D19" s="19">
        <f>SUM(EIC_Sum)/1000</f>
        <v>0</v>
      </c>
      <c r="E19" s="20"/>
      <c r="F19" s="20"/>
      <c r="G19" s="20"/>
      <c r="H19" s="20"/>
      <c r="I19" s="20"/>
      <c r="J19" s="20"/>
      <c r="K19" s="75"/>
      <c r="M19" s="18">
        <f>(5000/5)/COUNTA(EIC_Score)</f>
        <v>166.66666666666666</v>
      </c>
    </row>
    <row r="20" spans="2:13" ht="21.75" customHeight="1" x14ac:dyDescent="0.25">
      <c r="B20" s="74"/>
      <c r="C20" s="37" t="s">
        <v>105</v>
      </c>
      <c r="D20" s="42">
        <f>(SUM(A_Sum)+SUM(I_Sum)+SUM(D_Sum)+SUM(CL_Sum)+SUM(EIC_Sum))/5000*0.5</f>
        <v>0</v>
      </c>
      <c r="E20" s="20"/>
      <c r="F20" s="20"/>
      <c r="G20" s="20"/>
      <c r="H20" s="20"/>
      <c r="I20" s="20"/>
      <c r="J20" s="20"/>
      <c r="K20" s="75"/>
      <c r="M20" s="41"/>
    </row>
    <row r="21" spans="2:13" ht="15.75" thickBot="1" x14ac:dyDescent="0.3">
      <c r="B21" s="74"/>
      <c r="C21" s="20"/>
      <c r="D21" s="20"/>
      <c r="E21" s="20"/>
      <c r="F21" s="20"/>
      <c r="G21" s="20"/>
      <c r="H21" s="20"/>
      <c r="I21" s="20"/>
      <c r="J21" s="20"/>
      <c r="K21" s="75"/>
    </row>
    <row r="22" spans="2:13" ht="15.75" thickBot="1" x14ac:dyDescent="0.3">
      <c r="B22" s="74"/>
      <c r="C22" s="132" t="s">
        <v>131</v>
      </c>
      <c r="D22" s="133"/>
      <c r="E22" s="20"/>
      <c r="F22" s="20"/>
      <c r="G22" s="20"/>
      <c r="H22" s="20"/>
      <c r="I22" s="20"/>
      <c r="J22" s="20"/>
      <c r="K22" s="75"/>
    </row>
    <row r="23" spans="2:13" ht="20.25" customHeight="1" thickBot="1" x14ac:dyDescent="0.3">
      <c r="B23" s="74"/>
      <c r="C23" s="78" t="s">
        <v>36</v>
      </c>
      <c r="D23" s="20"/>
      <c r="E23" s="20"/>
      <c r="F23" s="20"/>
      <c r="G23" s="79" t="s">
        <v>37</v>
      </c>
      <c r="H23" s="20"/>
      <c r="I23" s="20"/>
      <c r="J23" s="20"/>
      <c r="K23" s="75"/>
    </row>
    <row r="24" spans="2:13" ht="25.5" customHeight="1" thickBot="1" x14ac:dyDescent="0.3">
      <c r="B24" s="74"/>
      <c r="C24" s="130">
        <f>D20+E12</f>
        <v>0</v>
      </c>
      <c r="D24" s="131"/>
      <c r="E24" s="20"/>
      <c r="F24" s="20"/>
      <c r="G24" s="134" t="e">
        <f>VLOOKUP(C24,N5:O11,2)</f>
        <v>#N/A</v>
      </c>
      <c r="H24" s="135"/>
      <c r="I24" s="135"/>
      <c r="J24" s="136"/>
      <c r="K24" s="75"/>
    </row>
    <row r="25" spans="2:13" x14ac:dyDescent="0.25">
      <c r="B25" s="74"/>
      <c r="C25" s="20"/>
      <c r="D25" s="20"/>
      <c r="E25" s="20"/>
      <c r="F25" s="20"/>
      <c r="G25" s="20"/>
      <c r="H25" s="20"/>
      <c r="I25" s="20"/>
      <c r="J25" s="20"/>
      <c r="K25" s="75"/>
    </row>
    <row r="26" spans="2:13" ht="18" thickBot="1" x14ac:dyDescent="0.35">
      <c r="B26" s="74"/>
      <c r="C26" s="80" t="s">
        <v>38</v>
      </c>
      <c r="D26" s="20"/>
      <c r="E26" s="20"/>
      <c r="F26" s="20"/>
      <c r="G26" s="20"/>
      <c r="H26" s="20"/>
      <c r="I26" s="20"/>
      <c r="J26" s="20"/>
      <c r="K26" s="75"/>
    </row>
    <row r="27" spans="2:13" ht="45" customHeight="1" thickBot="1" x14ac:dyDescent="0.3">
      <c r="B27" s="74"/>
      <c r="C27" s="137"/>
      <c r="D27" s="138"/>
      <c r="E27" s="138"/>
      <c r="F27" s="138"/>
      <c r="G27" s="138"/>
      <c r="H27" s="138"/>
      <c r="I27" s="138"/>
      <c r="J27" s="139"/>
      <c r="K27" s="75"/>
    </row>
    <row r="28" spans="2:13" ht="13.5" customHeight="1" x14ac:dyDescent="0.25">
      <c r="B28" s="74"/>
      <c r="C28" s="20"/>
      <c r="D28" s="20"/>
      <c r="E28" s="20"/>
      <c r="F28" s="20"/>
      <c r="G28" s="20"/>
      <c r="H28" s="20"/>
      <c r="I28" s="20"/>
      <c r="J28" s="20"/>
      <c r="K28" s="75"/>
    </row>
    <row r="29" spans="2:13" ht="18" thickBot="1" x14ac:dyDescent="0.35">
      <c r="B29" s="74"/>
      <c r="C29" s="80" t="s">
        <v>39</v>
      </c>
      <c r="D29" s="20"/>
      <c r="E29" s="20"/>
      <c r="F29" s="20"/>
      <c r="G29" s="20"/>
      <c r="H29" s="20"/>
      <c r="I29" s="20"/>
      <c r="J29" s="20"/>
      <c r="K29" s="75"/>
    </row>
    <row r="30" spans="2:13" ht="45" customHeight="1" thickBot="1" x14ac:dyDescent="0.3">
      <c r="B30" s="74"/>
      <c r="C30" s="137"/>
      <c r="D30" s="138"/>
      <c r="E30" s="138"/>
      <c r="F30" s="138"/>
      <c r="G30" s="138"/>
      <c r="H30" s="138"/>
      <c r="I30" s="138"/>
      <c r="J30" s="139"/>
      <c r="K30" s="75"/>
    </row>
    <row r="31" spans="2:13" ht="29.25" customHeight="1" x14ac:dyDescent="0.25">
      <c r="B31" s="74"/>
      <c r="C31" s="86"/>
      <c r="D31" s="20"/>
      <c r="E31" s="20"/>
      <c r="F31" s="86"/>
      <c r="G31" s="86"/>
      <c r="H31" s="86"/>
      <c r="I31" s="86"/>
      <c r="J31" s="86"/>
      <c r="K31" s="75"/>
    </row>
    <row r="32" spans="2:13" s="21" customFormat="1" ht="51.75" customHeight="1" x14ac:dyDescent="0.25">
      <c r="B32" s="81"/>
      <c r="C32" s="87" t="s">
        <v>126</v>
      </c>
      <c r="D32" s="52"/>
      <c r="E32" s="52"/>
      <c r="F32" s="88" t="s">
        <v>128</v>
      </c>
      <c r="G32" s="87"/>
      <c r="H32" s="89"/>
      <c r="I32" s="89"/>
      <c r="J32" s="89"/>
      <c r="K32" s="82"/>
    </row>
    <row r="33" spans="2:11" s="21" customFormat="1" ht="46.5" customHeight="1" x14ac:dyDescent="0.25">
      <c r="B33" s="81"/>
      <c r="C33" s="87" t="s">
        <v>127</v>
      </c>
      <c r="D33" s="52"/>
      <c r="E33" s="52"/>
      <c r="F33" s="88" t="s">
        <v>128</v>
      </c>
      <c r="G33" s="89"/>
      <c r="H33" s="89"/>
      <c r="I33" s="89"/>
      <c r="J33" s="89"/>
      <c r="K33" s="82"/>
    </row>
    <row r="34" spans="2:11" ht="15.75" thickBot="1" x14ac:dyDescent="0.3">
      <c r="B34" s="83"/>
      <c r="C34" s="84"/>
      <c r="D34" s="84"/>
      <c r="E34" s="84"/>
      <c r="F34" s="84"/>
      <c r="G34" s="84"/>
      <c r="H34" s="84"/>
      <c r="I34" s="84"/>
      <c r="J34" s="84"/>
      <c r="K34" s="85"/>
    </row>
  </sheetData>
  <sheetProtection algorithmName="SHA-512" hashValue="K+AJgnjbovmpMdxTjp2EWPtPK2SIHhk0f6sGjNROJVzw0ehLcLDrOPuXAiU6DOpOpz8T2v93YZizyIm/zcnIlQ==" saltValue="fw0hy3jXE/ZotjeSyrhgog==" spinCount="100000" sheet="1" objects="1" scenarios="1"/>
  <mergeCells count="5">
    <mergeCell ref="C24:D24"/>
    <mergeCell ref="C22:D22"/>
    <mergeCell ref="G24:J24"/>
    <mergeCell ref="C27:J27"/>
    <mergeCell ref="C30:J3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24</vt:i4>
      </vt:variant>
    </vt:vector>
  </HeadingPairs>
  <TitlesOfParts>
    <vt:vector size="29" baseType="lpstr">
      <vt:lpstr>Introduction</vt:lpstr>
      <vt:lpstr>Competences Assessment</vt:lpstr>
      <vt:lpstr>Development Plan</vt:lpstr>
      <vt:lpstr>Next Year's Objectives</vt:lpstr>
      <vt:lpstr>Summary</vt:lpstr>
      <vt:lpstr>A_Achievement</vt:lpstr>
      <vt:lpstr>A_Score</vt:lpstr>
      <vt:lpstr>A_Sum</vt:lpstr>
      <vt:lpstr>Adaptability</vt:lpstr>
      <vt:lpstr>CL_Achievement</vt:lpstr>
      <vt:lpstr>CL_Score</vt:lpstr>
      <vt:lpstr>CL_Sum</vt:lpstr>
      <vt:lpstr>Continious_Learning</vt:lpstr>
      <vt:lpstr>D_Achievement</vt:lpstr>
      <vt:lpstr>D_Score</vt:lpstr>
      <vt:lpstr>D_Sum</vt:lpstr>
      <vt:lpstr>Delivering_Results</vt:lpstr>
      <vt:lpstr>EIC_Achievement</vt:lpstr>
      <vt:lpstr>EIC_Score</vt:lpstr>
      <vt:lpstr>EIC_Sum</vt:lpstr>
      <vt:lpstr>External_Internal_Customer</vt:lpstr>
      <vt:lpstr>I_Achievement</vt:lpstr>
      <vt:lpstr>I_Score</vt:lpstr>
      <vt:lpstr>I_Sum</vt:lpstr>
      <vt:lpstr>Interpersonal_Skills</vt:lpstr>
      <vt:lpstr>Q_Score</vt:lpstr>
      <vt:lpstr>Rscore</vt:lpstr>
      <vt:lpstr>T_Score</vt:lpstr>
      <vt:lpstr>TW_Score</vt:lpstr>
    </vt:vector>
  </TitlesOfParts>
  <Company>raya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Amira M Elebrashy</dc:creator>
  <cp:lastModifiedBy>Rania Gamal</cp:lastModifiedBy>
  <dcterms:created xsi:type="dcterms:W3CDTF">2015-02-01T19:10:09Z</dcterms:created>
  <dcterms:modified xsi:type="dcterms:W3CDTF">2020-10-25T09:57:29Z</dcterms:modified>
</cp:coreProperties>
</file>