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Forms\Forms\"/>
    </mc:Choice>
  </mc:AlternateContent>
  <bookViews>
    <workbookView xWindow="0" yWindow="0" windowWidth="20490" windowHeight="7755" activeTab="1"/>
  </bookViews>
  <sheets>
    <sheet name="Introduction" sheetId="4" r:id="rId1"/>
    <sheet name="Competences Assessment" sheetId="1" r:id="rId2"/>
    <sheet name="Development Plan" sheetId="2" r:id="rId3"/>
    <sheet name="Next Year's Objectives" sheetId="6" r:id="rId4"/>
    <sheet name="Summary" sheetId="5" r:id="rId5"/>
    <sheet name="SBI" sheetId="7" r:id="rId6"/>
  </sheets>
  <externalReferences>
    <externalReference r:id="rId7"/>
  </externalReferences>
  <definedNames>
    <definedName name="A_Achievement">Summary!#REF!</definedName>
    <definedName name="A_Score">'Competences Assessment'!#REF!</definedName>
    <definedName name="A_Sum">'Competences Assessment'!#REF!</definedName>
    <definedName name="ACC_Achievement">Summary!$E$17</definedName>
    <definedName name="ACC_Score">Summary!$M$17</definedName>
    <definedName name="ACC_Sum">'Competences Assessment'!#REF!</definedName>
    <definedName name="Accountability">'Competences Assessment'!#REF!</definedName>
    <definedName name="Adaptability">Summary!#REF!</definedName>
    <definedName name="C_Achievement">[1]Summary!$C$7</definedName>
    <definedName name="C_M_Achievement">Summary!#REF!</definedName>
    <definedName name="C_M_Score">Summary!$M$15</definedName>
    <definedName name="C_M_SUM">'Competences Assessment'!#REF!</definedName>
    <definedName name="C_Score">Summary!#REF!</definedName>
    <definedName name="C_Sum">'Competences Assessment'!#REF!</definedName>
    <definedName name="CL_Achievement">Summary!#REF!</definedName>
    <definedName name="CL_Score">'Competences Assessment'!#REF!</definedName>
    <definedName name="CL_Sum">'Competences Assessment'!#REF!</definedName>
    <definedName name="Coaching_Achievement">Summary!$E$16</definedName>
    <definedName name="Coaching_Mentoring">'Competences Assessment'!#REF!</definedName>
    <definedName name="Coaching_Score">Summary!$M$16</definedName>
    <definedName name="Coaching_Sum">'Competences Assessment'!#REF!</definedName>
    <definedName name="Communication_skills">'Competences Assessment'!#REF!</definedName>
    <definedName name="Continious_Learning">Summary!#REF!</definedName>
    <definedName name="Controlling">'Competences Assessment'!#REF!</definedName>
    <definedName name="Controlling_Achievement">Summary!$E$15</definedName>
    <definedName name="D_Achievement">Summary!#REF!</definedName>
    <definedName name="D_Score">'Competences Assessment'!#REF!</definedName>
    <definedName name="D_Sum">'Competences Assessment'!#REF!</definedName>
    <definedName name="Delivering_Results">Summary!#REF!</definedName>
    <definedName name="EIC_Achievement">Summary!#REF!</definedName>
    <definedName name="EIC_Score">'Competences Assessment'!#REF!</definedName>
    <definedName name="EIC_Sum">'Competences Assessment'!#REF!</definedName>
    <definedName name="External_Achievement">Summary!$E$19</definedName>
    <definedName name="External_Internal_C">'Competences Assessment'!#REF!</definedName>
    <definedName name="External_Internal_Customer">Summary!#REF!</definedName>
    <definedName name="External_Internal_Score">Summary!$M$19</definedName>
    <definedName name="External_Internal_Sum">'Competences Assessment'!#REF!</definedName>
    <definedName name="I_Achievement">Summary!#REF!</definedName>
    <definedName name="I_Score">'Competences Assessment'!#REF!</definedName>
    <definedName name="I_Sum">'Competences Assessment'!#REF!</definedName>
    <definedName name="Inter_Skills">Summary!#REF!</definedName>
    <definedName name="Interpersonal_Skills">Summary!#REF!</definedName>
    <definedName name="OA_Achievement">Summary!$E$19</definedName>
    <definedName name="OAA">Summary!$E$19</definedName>
    <definedName name="OAAchievement">Summary!$D$19</definedName>
    <definedName name="Org_A_Score">Summary!$N$19</definedName>
    <definedName name="Org_Awareness">'Competences Assessment'!$C$86:$D$90</definedName>
    <definedName name="ORG_SUM">'Competences Assessment'!$E$91:$N$91</definedName>
    <definedName name="P_D_M_SUM">'Competences Assessment'!$E$77:$N$77</definedName>
    <definedName name="P_D_Score">Summary!$N$18</definedName>
    <definedName name="P_M_Achievement">Summary!$D$16</definedName>
    <definedName name="P_M_Score">Summary!$N$16</definedName>
    <definedName name="P_M_Sum">'Competences Assessment'!$E$44:$N$44</definedName>
    <definedName name="P_O_Achievement">Summary!$E$15</definedName>
    <definedName name="P_O_Score">Summary!$N$15</definedName>
    <definedName name="P_O_Sum">'Competences Assessment'!$E$24:$N$24</definedName>
    <definedName name="PDA">Summary!$D$17</definedName>
    <definedName name="PDAchievement">Summary!$D$18</definedName>
    <definedName name="People_Management">'Competences Assessment'!$C$35:$D$43</definedName>
    <definedName name="Planning_Organizaing">'Competences Assessment'!$C$18:$D$23</definedName>
    <definedName name="POA">Summary!$E$15</definedName>
    <definedName name="POAchievement">Summary!$D$15</definedName>
    <definedName name="PS_DM">'Competences Assessment'!$C$72:$D$76</definedName>
    <definedName name="PS_DM\">'Competences Assessment'!$C$72:$D$76</definedName>
    <definedName name="Q_F_Achievement">Summary!$E$18</definedName>
    <definedName name="Q_F_Score">Summary!$M$18</definedName>
    <definedName name="Q_F_Sum">'Competences Assessment'!#REF!</definedName>
    <definedName name="Q_Score">Summary!#REF!</definedName>
    <definedName name="Q_Sum">'Competences Assessment'!#REF!</definedName>
    <definedName name="Quality_focus">'Competences Assessment'!#REF!</definedName>
    <definedName name="Quality_of_Work">'Competences Assessment'!#REF!</definedName>
    <definedName name="QW_Achievement">[1]Summary!$C$8</definedName>
    <definedName name="R_O_Achievement">Summary!$E$17</definedName>
    <definedName name="R_O_Score">Summary!$N$17</definedName>
    <definedName name="R_O_Sum">'Competences Assessment'!$E$60:$N$60</definedName>
    <definedName name="Reliability">'Competences Assessment'!#REF!</definedName>
    <definedName name="Reliability_achievement">[1]Summary!$C$6</definedName>
    <definedName name="Result_Orientation">'Competences Assessment'!$C$55:$D$59</definedName>
    <definedName name="ResultAchievement">Summary!$D$17</definedName>
    <definedName name="ROA">Summary!$D$17</definedName>
    <definedName name="ROAchievement">Summary!$D$17</definedName>
    <definedName name="Rscore">Summary!#REF!</definedName>
    <definedName name="RSum">'Competences Assessment'!#REF!</definedName>
    <definedName name="T_Score">Summary!#REF!</definedName>
    <definedName name="T_Sum">'Competences Assessment'!#REF!</definedName>
    <definedName name="Teamwork">'Competences Assessment'!#REF!</definedName>
    <definedName name="Time_Management">'Competences Assessment'!#REF!</definedName>
    <definedName name="TM_Achievement">[1]Summary!$C$9</definedName>
    <definedName name="TW_Achievement">[1]Summary!$C$10</definedName>
    <definedName name="TW_Score">Summary!#REF!</definedName>
    <definedName name="TW_Sum">'Competences Assessment'!#REF!</definedName>
  </definedNames>
  <calcPr calcId="152511"/>
</workbook>
</file>

<file path=xl/calcChain.xml><?xml version="1.0" encoding="utf-8"?>
<calcChain xmlns="http://schemas.openxmlformats.org/spreadsheetml/2006/main">
  <c r="E12" i="5" l="1"/>
  <c r="C25" i="1" l="1"/>
  <c r="N19" i="5" l="1"/>
  <c r="N18" i="5"/>
  <c r="N17" i="5"/>
  <c r="N16" i="5"/>
  <c r="N15" i="5"/>
  <c r="M24" i="1" l="1"/>
  <c r="I24" i="1"/>
  <c r="E24" i="1"/>
  <c r="L24" i="1"/>
  <c r="H24" i="1"/>
  <c r="K24" i="1"/>
  <c r="G24" i="1"/>
  <c r="N24" i="1"/>
  <c r="J24" i="1"/>
  <c r="F24" i="1"/>
  <c r="M91" i="1"/>
  <c r="I91" i="1"/>
  <c r="E91" i="1"/>
  <c r="L91" i="1"/>
  <c r="H91" i="1"/>
  <c r="K91" i="1"/>
  <c r="G91" i="1"/>
  <c r="N91" i="1"/>
  <c r="J91" i="1"/>
  <c r="F91" i="1"/>
  <c r="M44" i="1"/>
  <c r="I44" i="1"/>
  <c r="L44" i="1"/>
  <c r="H44" i="1"/>
  <c r="E44" i="1"/>
  <c r="K44" i="1"/>
  <c r="G44" i="1"/>
  <c r="N44" i="1"/>
  <c r="J44" i="1"/>
  <c r="F44" i="1"/>
  <c r="N60" i="1"/>
  <c r="J60" i="1"/>
  <c r="F60" i="1"/>
  <c r="E60" i="1"/>
  <c r="M60" i="1"/>
  <c r="I60" i="1"/>
  <c r="L60" i="1"/>
  <c r="H60" i="1"/>
  <c r="K60" i="1"/>
  <c r="G60" i="1"/>
  <c r="K77" i="1"/>
  <c r="G77" i="1"/>
  <c r="N77" i="1"/>
  <c r="J77" i="1"/>
  <c r="F77" i="1"/>
  <c r="M77" i="1"/>
  <c r="I77" i="1"/>
  <c r="E77" i="1"/>
  <c r="L77" i="1"/>
  <c r="H77" i="1"/>
  <c r="D20" i="5" l="1"/>
  <c r="C24" i="5" s="1"/>
  <c r="G24" i="5" s="1"/>
  <c r="D18" i="5"/>
  <c r="C78" i="1" s="1"/>
  <c r="D15" i="5"/>
  <c r="D17" i="5"/>
  <c r="C61" i="1" s="1"/>
  <c r="D16" i="5"/>
  <c r="C45" i="1" s="1"/>
  <c r="D19" i="5"/>
  <c r="C92" i="1" s="1"/>
  <c r="C4" i="2" l="1"/>
</calcChain>
</file>

<file path=xl/sharedStrings.xml><?xml version="1.0" encoding="utf-8"?>
<sst xmlns="http://schemas.openxmlformats.org/spreadsheetml/2006/main" count="169" uniqueCount="136">
  <si>
    <t>Employee Name:</t>
  </si>
  <si>
    <t>Employee Title:</t>
  </si>
  <si>
    <t>Employee ID:</t>
  </si>
  <si>
    <t>Date of Employment At RAYA:</t>
  </si>
  <si>
    <t>Reporting To:</t>
  </si>
  <si>
    <t xml:space="preserve"> Evaluator’s Title</t>
  </si>
  <si>
    <t>Date of Appraisal:</t>
  </si>
  <si>
    <t>Competence Definition</t>
  </si>
  <si>
    <t>Why It Is Important to RAYA?</t>
  </si>
  <si>
    <t>Ratings</t>
  </si>
  <si>
    <t>Score</t>
  </si>
  <si>
    <t>Evaluators name:</t>
  </si>
  <si>
    <t>My Role as a Manager in the process involves:</t>
  </si>
  <si>
    <r>
      <t xml:space="preserve">· </t>
    </r>
    <r>
      <rPr>
        <sz val="11"/>
        <color theme="1"/>
        <rFont val="Candara"/>
        <family val="2"/>
      </rPr>
      <t>Setting main / annual objectives for each of my team members</t>
    </r>
  </si>
  <si>
    <r>
      <t>·</t>
    </r>
    <r>
      <rPr>
        <sz val="7"/>
        <color theme="1"/>
        <rFont val="Times New Roman"/>
        <family val="1"/>
      </rPr>
      <t xml:space="preserve"> </t>
    </r>
    <r>
      <rPr>
        <sz val="11"/>
        <color theme="1"/>
        <rFont val="Candara"/>
        <family val="2"/>
      </rPr>
      <t>Involving the employee in the objective’s setting process.</t>
    </r>
  </si>
  <si>
    <r>
      <t xml:space="preserve">· </t>
    </r>
    <r>
      <rPr>
        <sz val="11"/>
        <color theme="1"/>
        <rFont val="Candara"/>
        <family val="2"/>
      </rPr>
      <t>Submitting quarterly/monthly employee achievement on the system.</t>
    </r>
  </si>
  <si>
    <r>
      <t xml:space="preserve">· </t>
    </r>
    <r>
      <rPr>
        <sz val="11"/>
        <color theme="1"/>
        <rFont val="Candara"/>
        <family val="2"/>
      </rPr>
      <t>Monitoring employee's job performance throughout the year.</t>
    </r>
  </si>
  <si>
    <r>
      <t xml:space="preserve">· </t>
    </r>
    <r>
      <rPr>
        <sz val="11"/>
        <color theme="1"/>
        <rFont val="Candara"/>
        <family val="2"/>
      </rPr>
      <t>Coaching and mentoring employees towards self-development.</t>
    </r>
  </si>
  <si>
    <r>
      <t xml:space="preserve">· </t>
    </r>
    <r>
      <rPr>
        <sz val="11"/>
        <color theme="1"/>
        <rFont val="Candara"/>
        <family val="2"/>
      </rPr>
      <t>Conducting a fair and unbiased performance appraisal for each employee.</t>
    </r>
  </si>
  <si>
    <r>
      <t>·</t>
    </r>
    <r>
      <rPr>
        <sz val="7"/>
        <color theme="1"/>
        <rFont val="Times New Roman"/>
        <family val="1"/>
      </rPr>
      <t xml:space="preserve"> </t>
    </r>
    <r>
      <rPr>
        <sz val="11"/>
        <color theme="1"/>
        <rFont val="Candara"/>
        <family val="2"/>
      </rPr>
      <t>Developing performance improvement plan for poor performers.</t>
    </r>
  </si>
  <si>
    <t>My Role as an Employee’s in the process involves:</t>
  </si>
  <si>
    <r>
      <t>·</t>
    </r>
    <r>
      <rPr>
        <sz val="7"/>
        <color theme="1"/>
        <rFont val="Times New Roman"/>
        <family val="1"/>
      </rPr>
      <t xml:space="preserve"> </t>
    </r>
    <r>
      <rPr>
        <sz val="11"/>
        <color theme="1"/>
        <rFont val="Candara"/>
        <family val="2"/>
      </rPr>
      <t>Participating actively in the process through self-assessing competences.</t>
    </r>
  </si>
  <si>
    <r>
      <t xml:space="preserve">· </t>
    </r>
    <r>
      <rPr>
        <sz val="11"/>
        <color theme="1"/>
        <rFont val="Candara"/>
        <family val="2"/>
      </rPr>
      <t>Highlighting areas of weaknesses and areas of strengths.</t>
    </r>
  </si>
  <si>
    <t>Welcome to Raya Performance Management System</t>
  </si>
  <si>
    <t>Managing Performance is an ongoing process throughout the year….. Starting with the Objectives setting……Objectives Evaluation throughout the year…… Competences Evaluation……Planning for Development…</t>
  </si>
  <si>
    <t>Action Plan</t>
  </si>
  <si>
    <t>Expected Time</t>
  </si>
  <si>
    <t>Area of Development</t>
  </si>
  <si>
    <t>Technical Development</t>
  </si>
  <si>
    <t>Competence</t>
  </si>
  <si>
    <t>Achievement</t>
  </si>
  <si>
    <t>Question Score</t>
  </si>
  <si>
    <r>
      <rPr>
        <b/>
        <sz val="11"/>
        <color theme="1"/>
        <rFont val="Candara"/>
        <family val="2"/>
      </rPr>
      <t xml:space="preserve">Step 1: </t>
    </r>
    <r>
      <rPr>
        <sz val="11"/>
        <color theme="1"/>
        <rFont val="Candara"/>
        <family val="2"/>
      </rPr>
      <t>Use the Competences Assessment Form  (Sheet 1) to include your rating per question per competence</t>
    </r>
  </si>
  <si>
    <t xml:space="preserve">Summarize Job Holder's areas of stregths: </t>
  </si>
  <si>
    <t>Competence Development</t>
  </si>
  <si>
    <t>Overall Performance Appraisal Score:   %</t>
  </si>
  <si>
    <t>Overall Performance Appraisal Evaluation:</t>
  </si>
  <si>
    <t>JOB HOLDER’S COMMENTS:</t>
  </si>
  <si>
    <t>DIRECT MANAGER’S SUMMARY &amp; COMMENTS:</t>
  </si>
  <si>
    <t>Yearly Objective</t>
  </si>
  <si>
    <t>Dimension</t>
  </si>
  <si>
    <t xml:space="preserve"> Weight</t>
  </si>
  <si>
    <t>Expected Result</t>
  </si>
  <si>
    <t>Deadline</t>
  </si>
  <si>
    <t>Key Performance Indicator</t>
  </si>
  <si>
    <t>4-</t>
  </si>
  <si>
    <t>5-</t>
  </si>
  <si>
    <r>
      <t>1-</t>
    </r>
    <r>
      <rPr>
        <b/>
        <sz val="7"/>
        <color rgb="FF000000"/>
        <rFont val="Times New Roman"/>
        <family val="1"/>
      </rPr>
      <t/>
    </r>
  </si>
  <si>
    <r>
      <t>2-</t>
    </r>
    <r>
      <rPr>
        <b/>
        <sz val="7"/>
        <color rgb="FF000000"/>
        <rFont val="Times New Roman"/>
        <family val="1"/>
      </rPr>
      <t/>
    </r>
  </si>
  <si>
    <r>
      <t>3-</t>
    </r>
    <r>
      <rPr>
        <b/>
        <sz val="7"/>
        <color rgb="FF000000"/>
        <rFont val="Times New Roman"/>
        <family val="1"/>
      </rPr>
      <t/>
    </r>
  </si>
  <si>
    <r>
      <t xml:space="preserve">Ratings of </t>
    </r>
    <r>
      <rPr>
        <b/>
        <sz val="12"/>
        <color theme="1"/>
        <rFont val="Arial"/>
        <family val="2"/>
      </rPr>
      <t>Questions</t>
    </r>
  </si>
  <si>
    <t>Objectives</t>
  </si>
  <si>
    <t>Overall Competences Achievement</t>
  </si>
  <si>
    <t>Weight</t>
  </si>
  <si>
    <t>Overall Objectives Achievement</t>
  </si>
  <si>
    <r>
      <rPr>
        <b/>
        <sz val="11"/>
        <color theme="1"/>
        <rFont val="Calibri"/>
        <family val="2"/>
        <scheme val="minor"/>
      </rPr>
      <t xml:space="preserve">Step 2: </t>
    </r>
    <r>
      <rPr>
        <sz val="11"/>
        <color theme="1"/>
        <rFont val="Calibri"/>
        <family val="2"/>
        <scheme val="minor"/>
      </rPr>
      <t>Use the Development plan form ( Sheet 2) for employee development plan</t>
    </r>
  </si>
  <si>
    <t xml:space="preserve">The Following Competences Rated 70% and Below , please add development plan for each </t>
  </si>
  <si>
    <t>Overall Rating</t>
  </si>
  <si>
    <t>Definition</t>
  </si>
  <si>
    <t>Poor Performance</t>
  </si>
  <si>
    <t>Needs Improvement</t>
  </si>
  <si>
    <t>Performance Meets Expectation</t>
  </si>
  <si>
    <t>Competences Evaluation ( Weight 50%)</t>
  </si>
  <si>
    <t xml:space="preserve">PART I : Competence Evaluation </t>
  </si>
  <si>
    <t>PART II: Employee Development Plan</t>
  </si>
  <si>
    <t xml:space="preserve">     PART III: Next Year Objectives</t>
  </si>
  <si>
    <r>
      <rPr>
        <b/>
        <sz val="11"/>
        <color theme="1"/>
        <rFont val="Calibri"/>
        <family val="2"/>
        <scheme val="minor"/>
      </rPr>
      <t xml:space="preserve">Step3: </t>
    </r>
    <r>
      <rPr>
        <sz val="11"/>
        <color theme="1"/>
        <rFont val="Calibri"/>
        <family val="2"/>
        <scheme val="minor"/>
      </rPr>
      <t xml:space="preserve">Add Next Year's Objectives in the Objectives Form </t>
    </r>
  </si>
  <si>
    <t>STEPS for Using Performance Appraisal offline form:</t>
  </si>
  <si>
    <r>
      <rPr>
        <b/>
        <sz val="11"/>
        <color theme="1"/>
        <rFont val="Calibri"/>
        <family val="2"/>
        <scheme val="minor"/>
      </rPr>
      <t xml:space="preserve">Step 4: </t>
    </r>
    <r>
      <rPr>
        <sz val="11"/>
        <color theme="1"/>
        <rFont val="Calibri"/>
        <family val="2"/>
        <scheme val="minor"/>
      </rPr>
      <t xml:space="preserve"> Print out Summary form for signature</t>
    </r>
  </si>
  <si>
    <r>
      <rPr>
        <b/>
        <sz val="11"/>
        <color theme="1"/>
        <rFont val="Calibri"/>
        <family val="2"/>
        <scheme val="minor"/>
      </rPr>
      <t xml:space="preserve">Step 5: </t>
    </r>
    <r>
      <rPr>
        <sz val="11"/>
        <color theme="1"/>
        <rFont val="Calibri"/>
        <family val="2"/>
        <scheme val="minor"/>
      </rPr>
      <t xml:space="preserve">Send the soft copy and sugned form to the respective Human Resources representative </t>
    </r>
  </si>
  <si>
    <t xml:space="preserve">Department: </t>
  </si>
  <si>
    <t xml:space="preserve">Employee Name: </t>
  </si>
  <si>
    <t xml:space="preserve">Direct Manager Name:   </t>
  </si>
  <si>
    <t>Signature:</t>
  </si>
  <si>
    <t>Supervisors and Teamleaders Performance Appraisal Form</t>
  </si>
  <si>
    <r>
      <t xml:space="preserve"> </t>
    </r>
    <r>
      <rPr>
        <b/>
        <sz val="10"/>
        <color theme="1"/>
        <rFont val="Arial"/>
        <family val="2"/>
      </rPr>
      <t xml:space="preserve">Ratings of </t>
    </r>
    <r>
      <rPr>
        <b/>
        <sz val="12"/>
        <color theme="1"/>
        <rFont val="Arial"/>
        <family val="2"/>
      </rPr>
      <t>Questions</t>
    </r>
  </si>
  <si>
    <t>Planning and Organizing</t>
  </si>
  <si>
    <r>
      <t xml:space="preserve"> </t>
    </r>
    <r>
      <rPr>
        <b/>
        <sz val="10"/>
        <color theme="1"/>
        <rFont val="Arial"/>
        <family val="2"/>
      </rPr>
      <t>Defining tasks and milestones to achieve objectives, while ensuring the optimal use of resources to meet those objectives.</t>
    </r>
  </si>
  <si>
    <r>
      <t xml:space="preserve"> </t>
    </r>
    <r>
      <rPr>
        <b/>
        <sz val="10"/>
        <color theme="1"/>
        <rFont val="Arial"/>
        <family val="2"/>
      </rPr>
      <t>In all lines of businesses, RAYA needs to establish a systematic course of action to ensure accomplishment of specific objectives. This course of action ensures that the assigned person sets priorities, tracks systems and timetables to achieve maximum productivity</t>
    </r>
    <r>
      <rPr>
        <sz val="10"/>
        <color theme="1"/>
        <rFont val="Arial"/>
        <family val="2"/>
      </rPr>
      <t>.</t>
    </r>
  </si>
  <si>
    <t>Rate Performance Objectively; Based on Evidence not Subjectively</t>
  </si>
  <si>
    <t>Understands the vision and mission of RAYA and ensures a clear understanding of the desired end results.</t>
  </si>
  <si>
    <t xml:space="preserve"> Sets SMART objectives, prioritize them based on business needs, time frame them and properly cascades them to direct reports and consecutive layers on the organization chart.</t>
  </si>
  <si>
    <t xml:space="preserve"> Maintains a streamlined workflow and makes sure that adequate resources are available.   </t>
  </si>
  <si>
    <t>Anticipates problems and risk factors and proactively makes the necessary preparations or changes needed.</t>
  </si>
  <si>
    <t xml:space="preserve">Creates a culture of accountability and fosters partnerships towards a shared vision.  </t>
  </si>
  <si>
    <t xml:space="preserve">Establishes a methodology for the measurement of outcomes and the communication of results.   </t>
  </si>
  <si>
    <t>People Management</t>
  </si>
  <si>
    <t xml:space="preserve">A strategic and coherent approach to the management of an organization’s most valued assets – the people working there, who individually and collectively contribute to the achievement of its objectives. </t>
  </si>
  <si>
    <r>
      <t>To ensure that the organization is able to achieve success through people; to increase organizational effectiveness and capability.  Effective management of human resources has also an ethical dimension which means that it must be concerned with the rights and needs of people in the organization through the exercise of social responsibility</t>
    </r>
    <r>
      <rPr>
        <sz val="9"/>
        <color theme="1"/>
        <rFont val="Arial"/>
        <family val="2"/>
      </rPr>
      <t>.</t>
    </r>
  </si>
  <si>
    <t xml:space="preserve"> Rate Performance Objectively; Based on Evidence not Subjectively</t>
  </si>
  <si>
    <t xml:space="preserve">Builds constructive working relationships and respects individual and values cultural differences based on an understanding of the feelings and attitudes of others.. </t>
  </si>
  <si>
    <t>Confronts people who break codes of conduct or show bias and intolerance and reports wrongdoing</t>
  </si>
  <si>
    <t>Keeps promises and commitments and makes ethical decisions which demonstrate integrity.</t>
  </si>
  <si>
    <t>Sets aside time to pass on skills to others through coaching and mentoring after carefully identifying their training needs.</t>
  </si>
  <si>
    <t>Possess charisma and presence and inspires people to follow him/her.</t>
  </si>
  <si>
    <t>Motivates peers and subordinates using different means for the sake of keeping high morale and improved working conditions.</t>
  </si>
  <si>
    <t>Limits the negative aspects of conflict while searching for resolutions and compromises.</t>
  </si>
  <si>
    <t xml:space="preserve">Participates effectively in the recruitment and selection of his/her team member.  </t>
  </si>
  <si>
    <r>
      <t xml:space="preserve"> </t>
    </r>
    <r>
      <rPr>
        <b/>
        <sz val="14"/>
        <color theme="1"/>
        <rFont val="Arial"/>
        <family val="2"/>
      </rPr>
      <t xml:space="preserve"> Result  Orientation</t>
    </r>
  </si>
  <si>
    <t>Tending to see the yield and looking for the fastest way to get there. Determining what results are more important and focusing on action “flowing” towards the prioritized result rather than processes and procedures.</t>
  </si>
  <si>
    <t xml:space="preserve">At RAYA, it is primarily the result that counts. RAYA always needs profit to grow and to build a solid market position in the long term. An effective manager recognises the importance of durable entrepreneurship and performs business management according to this thought.  </t>
  </si>
  <si>
    <t>Result Orientation</t>
  </si>
  <si>
    <t>Demonstrates a clear understanding of business objectives and desired outcomes as well as all factors affecting improvement of results within RAYA. </t>
  </si>
  <si>
    <r>
      <t xml:space="preserve">Develops challenging but achievable objectives and </t>
    </r>
    <r>
      <rPr>
        <b/>
        <sz val="10"/>
        <color theme="1"/>
        <rFont val="Arial"/>
        <family val="2"/>
      </rPr>
      <t>initiates actions to optimize resources for the achievement of results.</t>
    </r>
  </si>
  <si>
    <t>Seeks to understand reasons for obstacles that hinder achieving objectives and find ways to overcome them.</t>
  </si>
  <si>
    <t>Demonstrates a flexible approach to work processes using different tools and techniques in order to ensure projects remain on target and on budget.</t>
  </si>
  <si>
    <t xml:space="preserve">Develops and utilizes measures to assess objective attainment and outcome achievement. </t>
  </si>
  <si>
    <r>
      <t xml:space="preserve"> </t>
    </r>
    <r>
      <rPr>
        <b/>
        <sz val="14"/>
        <color theme="1"/>
        <rFont val="Arial"/>
        <family val="2"/>
      </rPr>
      <t>Problem Solving and Decision making</t>
    </r>
  </si>
  <si>
    <t>Identifies and define problem through the gathering of relevant information leading to the development of alternative solutions.  Make Decisions while exhibiting judgment and a realistic understanding of issues, ability to use reason, even when dealing with emotional topics  .</t>
  </si>
  <si>
    <t xml:space="preserve">Decision making and problem solving are critically important </t>
  </si>
  <si>
    <t xml:space="preserve">Skill areas for every manager and supervisor.  Individuals’ ability to identify current and potential problems and to make sound, timely decisions before and during different operations can literally means the difference between profit and loss. </t>
  </si>
  <si>
    <t xml:space="preserve"> Problem Solving and Decision Making</t>
  </si>
  <si>
    <t xml:space="preserve">Identifies the existence and the cause of the problem effectively using different tools and techniques. </t>
  </si>
  <si>
    <t>Gathers and organizes data related to problem. Analyses and synthesizes the collected data to generate potential solutions and identifies conditions that solutions must meet.</t>
  </si>
  <si>
    <t>Consults others during various phases of the problem solving process and demonstrates creative and innovative thinking to find best solutions</t>
  </si>
  <si>
    <r>
      <t xml:space="preserve">Evaluate alternative courses of actions and develops rationale for every decision.  </t>
    </r>
    <r>
      <rPr>
        <b/>
        <sz val="10"/>
        <color rgb="FF000000"/>
        <rFont val="Arial"/>
        <family val="2"/>
      </rPr>
      <t xml:space="preserve"> </t>
    </r>
  </si>
  <si>
    <t>Balances the risks and implications across multiple projects.</t>
  </si>
  <si>
    <t>Organizational Awareness</t>
  </si>
  <si>
    <r>
      <t>Why It Is Important to RAYA?</t>
    </r>
    <r>
      <rPr>
        <sz val="9"/>
        <color rgb="FFFF0000"/>
        <rFont val="Arial"/>
        <family val="2"/>
      </rPr>
      <t xml:space="preserve"> </t>
    </r>
  </si>
  <si>
    <r>
      <t xml:space="preserve">Being increasingly incorporated into company frameworks and understands </t>
    </r>
    <r>
      <rPr>
        <b/>
        <sz val="10"/>
        <color rgb="FF000000"/>
        <rFont val="Arial"/>
        <family val="2"/>
      </rPr>
      <t xml:space="preserve">the workings, structure, and culture of the organization as well as the political, social, and economic issues affecting the organization. </t>
    </r>
  </si>
  <si>
    <t>High level of organizational awareness means knowing how each department fits into the overall RAYA system.  Organizational awareness helps to keep a streamlined workflow because it incorporates how to get things done beyond the boundaries of one’s department. Knowing the way relationships work between and among different departments is a priceless piece of business information.</t>
  </si>
  <si>
    <r>
      <t xml:space="preserve">Understands the workings, structure, and culture of the organization as well as the political, social, and economic issues affecting the organization.  </t>
    </r>
    <r>
      <rPr>
        <b/>
        <sz val="10"/>
        <color theme="1"/>
        <rFont val="Arial"/>
        <family val="2"/>
      </rPr>
      <t xml:space="preserve"> </t>
    </r>
  </si>
  <si>
    <r>
      <t xml:space="preserve">Knows how to use RAYA's formal and informal system to get things done.  </t>
    </r>
    <r>
      <rPr>
        <b/>
        <sz val="10"/>
        <color theme="1"/>
        <rFont val="Arial"/>
        <family val="2"/>
      </rPr>
      <t xml:space="preserve"> </t>
    </r>
  </si>
  <si>
    <t>Demonstrates awareness of goals of other departments and of RAYA and uses the most appropriate channels and means of communications within and between departments.</t>
  </si>
  <si>
    <t xml:space="preserve">Keeps objectives that are related to RAYA’s priorities at the top of one's own priorities and the priorities of one's work group.  </t>
  </si>
  <si>
    <r>
      <t xml:space="preserve">Works to build a sense of common purpose across all sections within the department and within other departments.  </t>
    </r>
    <r>
      <rPr>
        <b/>
        <sz val="10"/>
        <color theme="1"/>
        <rFont val="Arial"/>
        <family val="2"/>
      </rPr>
      <t xml:space="preserve"> </t>
    </r>
  </si>
  <si>
    <r>
      <t xml:space="preserve">Ratings of </t>
    </r>
    <r>
      <rPr>
        <sz val="12"/>
        <color theme="1"/>
        <rFont val="Arial"/>
        <family val="2"/>
      </rPr>
      <t>Questions</t>
    </r>
  </si>
  <si>
    <r>
      <t xml:space="preserve">Embraces RAYA values, ethics and philosophies that describe how it conducts itself in carrying out its mission. </t>
    </r>
    <r>
      <rPr>
        <sz val="10"/>
        <color rgb="FF000000"/>
        <rFont val="Arial"/>
        <family val="2"/>
      </rPr>
      <t xml:space="preserve"> </t>
    </r>
  </si>
  <si>
    <t>Problem Solving and Decision Making</t>
  </si>
  <si>
    <t xml:space="preserve">Performance Appraisal Summary </t>
  </si>
  <si>
    <t>Current Year Objectives Achievement (Weight 50%)</t>
  </si>
  <si>
    <t xml:space="preserve">Overall Evaluation </t>
  </si>
  <si>
    <t>Objective / Competency</t>
  </si>
  <si>
    <t>Situation /Action (+/-)</t>
  </si>
  <si>
    <t>Behavior/Example</t>
  </si>
  <si>
    <t>Impact/Result</t>
  </si>
</sst>
</file>

<file path=xl/styles.xml><?xml version="1.0" encoding="utf-8"?>
<styleSheet xmlns="http://schemas.openxmlformats.org/spreadsheetml/2006/main" xmlns:mc="http://schemas.openxmlformats.org/markup-compatibility/2006" xmlns:x14ac="http://schemas.microsoft.com/office/spreadsheetml/2009/9/ac" mc:Ignorable="x14ac">
  <fonts count="45" x14ac:knownFonts="1">
    <font>
      <sz val="11"/>
      <color theme="1"/>
      <name val="Calibri"/>
      <family val="2"/>
      <scheme val="minor"/>
    </font>
    <font>
      <sz val="10"/>
      <color theme="1"/>
      <name val="Candara"/>
      <family val="2"/>
    </font>
    <font>
      <sz val="11"/>
      <color theme="1"/>
      <name val="Symbol"/>
      <family val="1"/>
      <charset val="2"/>
    </font>
    <font>
      <sz val="7"/>
      <color theme="1"/>
      <name val="Times New Roman"/>
      <family val="1"/>
    </font>
    <font>
      <sz val="11"/>
      <color theme="1"/>
      <name val="Candara"/>
      <family val="2"/>
    </font>
    <font>
      <b/>
      <sz val="11"/>
      <color theme="1"/>
      <name val="Candara"/>
      <family val="2"/>
    </font>
    <font>
      <b/>
      <sz val="15"/>
      <color rgb="FF0070C0"/>
      <name val="Candara"/>
      <family val="2"/>
    </font>
    <font>
      <b/>
      <sz val="11"/>
      <color rgb="FF0070C0"/>
      <name val="Candara"/>
      <family val="2"/>
    </font>
    <font>
      <b/>
      <sz val="10"/>
      <color rgb="FFFFFFFF"/>
      <name val="Candara"/>
      <family val="2"/>
    </font>
    <font>
      <b/>
      <sz val="10"/>
      <color theme="1"/>
      <name val="Candara"/>
      <family val="2"/>
    </font>
    <font>
      <b/>
      <sz val="12"/>
      <color theme="1"/>
      <name val="Candara"/>
      <family val="2"/>
    </font>
    <font>
      <sz val="12"/>
      <color theme="1"/>
      <name val="Candara"/>
      <family val="2"/>
    </font>
    <font>
      <b/>
      <sz val="12"/>
      <color rgb="FFFFFFFF"/>
      <name val="Candara"/>
      <family val="2"/>
    </font>
    <font>
      <b/>
      <sz val="11"/>
      <color theme="0"/>
      <name val="Candara"/>
      <family val="2"/>
    </font>
    <font>
      <sz val="11"/>
      <color theme="1"/>
      <name val="Calibri"/>
      <family val="2"/>
      <scheme val="minor"/>
    </font>
    <font>
      <b/>
      <sz val="11"/>
      <color theme="1"/>
      <name val="Calibri"/>
      <family val="2"/>
      <scheme val="minor"/>
    </font>
    <font>
      <b/>
      <sz val="12"/>
      <color theme="0"/>
      <name val="Candara"/>
      <family val="2"/>
    </font>
    <font>
      <b/>
      <sz val="12"/>
      <color theme="1"/>
      <name val="Calibri"/>
      <family val="2"/>
      <scheme val="minor"/>
    </font>
    <font>
      <b/>
      <sz val="13"/>
      <color theme="1"/>
      <name val="Candara"/>
      <family val="2"/>
    </font>
    <font>
      <b/>
      <sz val="9"/>
      <color rgb="FF000000"/>
      <name val="Arial"/>
      <family val="2"/>
    </font>
    <font>
      <b/>
      <sz val="7"/>
      <color rgb="FF000000"/>
      <name val="Times New Roman"/>
      <family val="1"/>
    </font>
    <font>
      <b/>
      <sz val="14"/>
      <color theme="1"/>
      <name val="Arial"/>
      <family val="2"/>
    </font>
    <font>
      <b/>
      <sz val="10"/>
      <color rgb="FFFF0000"/>
      <name val="Arial"/>
      <family val="2"/>
    </font>
    <font>
      <b/>
      <sz val="10"/>
      <color rgb="FF000000"/>
      <name val="Arial"/>
      <family val="2"/>
    </font>
    <font>
      <b/>
      <sz val="10"/>
      <color theme="1"/>
      <name val="Arial"/>
      <family val="2"/>
    </font>
    <font>
      <b/>
      <sz val="12"/>
      <color theme="1"/>
      <name val="Arial"/>
      <family val="2"/>
    </font>
    <font>
      <sz val="12"/>
      <color theme="1"/>
      <name val="Arial"/>
      <family val="2"/>
    </font>
    <font>
      <b/>
      <sz val="16"/>
      <color theme="1"/>
      <name val="Arial"/>
      <family val="2"/>
    </font>
    <font>
      <b/>
      <sz val="12"/>
      <color rgb="FFFF0000"/>
      <name val="Arial"/>
      <family val="2"/>
    </font>
    <font>
      <sz val="9"/>
      <color theme="1"/>
      <name val="Arial"/>
      <family val="2"/>
    </font>
    <font>
      <b/>
      <sz val="13"/>
      <color theme="0"/>
      <name val="Candara"/>
      <family val="2"/>
    </font>
    <font>
      <b/>
      <sz val="13"/>
      <color rgb="FFFF0000"/>
      <name val="Calibri"/>
      <family val="2"/>
      <scheme val="minor"/>
    </font>
    <font>
      <b/>
      <sz val="15"/>
      <color theme="9" tint="-0.249977111117893"/>
      <name val="Candara"/>
      <family val="2"/>
    </font>
    <font>
      <b/>
      <sz val="13"/>
      <color theme="9" tint="-0.249977111117893"/>
      <name val="Candara"/>
      <family val="2"/>
    </font>
    <font>
      <b/>
      <sz val="20"/>
      <color rgb="FF0070C0"/>
      <name val="Candara"/>
      <family val="2"/>
    </font>
    <font>
      <sz val="15"/>
      <color theme="1"/>
      <name val="Candara"/>
      <family val="2"/>
    </font>
    <font>
      <sz val="14"/>
      <color theme="1"/>
      <name val="Arial"/>
      <family val="2"/>
    </font>
    <font>
      <b/>
      <sz val="9"/>
      <color theme="1"/>
      <name val="Arial"/>
      <family val="2"/>
    </font>
    <font>
      <sz val="10"/>
      <color theme="1"/>
      <name val="Arial"/>
      <family val="2"/>
    </font>
    <font>
      <b/>
      <sz val="9"/>
      <color rgb="FFFF0000"/>
      <name val="Arial"/>
      <family val="2"/>
    </font>
    <font>
      <b/>
      <sz val="9"/>
      <color rgb="FFFFFFFF"/>
      <name val="Arial"/>
      <family val="2"/>
    </font>
    <font>
      <sz val="9"/>
      <color rgb="FFFF0000"/>
      <name val="Arial"/>
      <family val="2"/>
    </font>
    <font>
      <sz val="10"/>
      <color rgb="FFFF0000"/>
      <name val="Arial"/>
      <family val="2"/>
    </font>
    <font>
      <sz val="10"/>
      <color rgb="FF000000"/>
      <name val="Arial"/>
      <family val="2"/>
    </font>
    <font>
      <sz val="12"/>
      <color rgb="FFFF0000"/>
      <name val="Arial"/>
      <family val="2"/>
    </font>
  </fonts>
  <fills count="7">
    <fill>
      <patternFill patternType="none"/>
    </fill>
    <fill>
      <patternFill patternType="gray125"/>
    </fill>
    <fill>
      <patternFill patternType="solid">
        <fgColor theme="0"/>
        <bgColor indexed="64"/>
      </patternFill>
    </fill>
    <fill>
      <patternFill patternType="solid">
        <fgColor rgb="FF0070C0"/>
        <bgColor indexed="64"/>
      </patternFill>
    </fill>
    <fill>
      <patternFill patternType="solid">
        <fgColor rgb="FFE9E9ED"/>
        <bgColor indexed="64"/>
      </patternFill>
    </fill>
    <fill>
      <patternFill patternType="solid">
        <fgColor rgb="FFFFFFFF"/>
        <bgColor indexed="64"/>
      </patternFill>
    </fill>
    <fill>
      <patternFill patternType="solid">
        <fgColor theme="0" tint="-0.249977111117893"/>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s>
  <cellStyleXfs count="2">
    <xf numFmtId="0" fontId="0" fillId="0" borderId="0"/>
    <xf numFmtId="9" fontId="14" fillId="0" borderId="0" applyFont="0" applyFill="0" applyBorder="0" applyAlignment="0" applyProtection="0"/>
  </cellStyleXfs>
  <cellXfs count="161">
    <xf numFmtId="0" fontId="0" fillId="0" borderId="0" xfId="0"/>
    <xf numFmtId="0" fontId="0" fillId="2" borderId="0" xfId="0" applyFill="1"/>
    <xf numFmtId="0" fontId="1" fillId="0" borderId="0" xfId="0" applyFont="1" applyAlignment="1">
      <alignment horizontal="justify" vertical="center"/>
    </xf>
    <xf numFmtId="0" fontId="2" fillId="2" borderId="0" xfId="0" applyFont="1" applyFill="1" applyBorder="1" applyAlignment="1">
      <alignment horizontal="justify" vertical="center"/>
    </xf>
    <xf numFmtId="0" fontId="4" fillId="2" borderId="0" xfId="0" applyFont="1" applyFill="1" applyBorder="1" applyAlignment="1">
      <alignment horizontal="justify" vertical="center"/>
    </xf>
    <xf numFmtId="0" fontId="4" fillId="0" borderId="0" xfId="0" applyFont="1" applyAlignment="1">
      <alignment horizontal="left" vertical="center" wrapText="1"/>
    </xf>
    <xf numFmtId="0" fontId="6" fillId="2" borderId="0" xfId="0" applyFont="1" applyFill="1" applyBorder="1" applyAlignment="1">
      <alignment vertical="center"/>
    </xf>
    <xf numFmtId="0" fontId="7" fillId="2" borderId="0" xfId="0" applyFont="1" applyFill="1" applyBorder="1" applyAlignment="1">
      <alignment horizontal="justify" vertical="center"/>
    </xf>
    <xf numFmtId="0" fontId="5" fillId="0" borderId="2" xfId="0" applyFont="1" applyBorder="1" applyAlignment="1">
      <alignment horizontal="left" vertical="center" wrapText="1"/>
    </xf>
    <xf numFmtId="0" fontId="9" fillId="4" borderId="1" xfId="0" applyFont="1" applyFill="1" applyBorder="1" applyAlignment="1">
      <alignment horizontal="justify" vertical="center" wrapText="1"/>
    </xf>
    <xf numFmtId="0" fontId="8" fillId="3" borderId="1" xfId="0" applyFont="1" applyFill="1" applyBorder="1" applyAlignment="1">
      <alignment vertical="center" wrapText="1"/>
    </xf>
    <xf numFmtId="0" fontId="10" fillId="2" borderId="0" xfId="0" applyFont="1" applyFill="1" applyAlignment="1">
      <alignment vertical="center" wrapText="1"/>
    </xf>
    <xf numFmtId="0" fontId="11" fillId="2" borderId="0" xfId="0" applyFont="1" applyFill="1" applyAlignment="1">
      <alignment vertical="center"/>
    </xf>
    <xf numFmtId="0" fontId="16" fillId="3" borderId="0" xfId="0" applyFont="1" applyFill="1" applyAlignment="1">
      <alignment vertical="center"/>
    </xf>
    <xf numFmtId="0" fontId="10" fillId="2" borderId="0" xfId="0" applyFont="1" applyFill="1" applyAlignment="1">
      <alignment vertical="center"/>
    </xf>
    <xf numFmtId="0" fontId="8" fillId="3" borderId="1" xfId="0" applyFont="1" applyFill="1" applyBorder="1" applyAlignment="1">
      <alignment horizontal="justify" vertical="center" wrapText="1"/>
    </xf>
    <xf numFmtId="0" fontId="4" fillId="2" borderId="0" xfId="0" applyFont="1" applyFill="1"/>
    <xf numFmtId="0" fontId="13" fillId="3" borderId="1" xfId="0" applyFont="1" applyFill="1" applyBorder="1" applyProtection="1"/>
    <xf numFmtId="0" fontId="4" fillId="2" borderId="1" xfId="0" applyFont="1" applyFill="1" applyBorder="1" applyProtection="1"/>
    <xf numFmtId="9" fontId="4" fillId="2" borderId="1" xfId="0" applyNumberFormat="1" applyFont="1" applyFill="1" applyBorder="1" applyAlignment="1" applyProtection="1">
      <alignment horizontal="center"/>
    </xf>
    <xf numFmtId="0" fontId="4" fillId="2" borderId="0" xfId="0" applyFont="1" applyFill="1" applyBorder="1"/>
    <xf numFmtId="0" fontId="5" fillId="2" borderId="0" xfId="0" applyFont="1" applyFill="1"/>
    <xf numFmtId="0" fontId="11" fillId="2" borderId="0" xfId="0" applyFont="1" applyFill="1" applyBorder="1" applyAlignment="1">
      <alignment vertical="center"/>
    </xf>
    <xf numFmtId="0" fontId="30" fillId="3" borderId="0" xfId="0" applyFont="1" applyFill="1" applyAlignment="1">
      <alignment vertical="center"/>
    </xf>
    <xf numFmtId="0" fontId="4" fillId="2" borderId="15" xfId="0" applyFont="1" applyFill="1" applyBorder="1" applyProtection="1"/>
    <xf numFmtId="0" fontId="4" fillId="2" borderId="0" xfId="0" applyFont="1" applyFill="1" applyAlignment="1">
      <alignment vertical="center"/>
    </xf>
    <xf numFmtId="0" fontId="0" fillId="2" borderId="1" xfId="0" applyFill="1" applyBorder="1" applyProtection="1">
      <protection locked="0"/>
    </xf>
    <xf numFmtId="0" fontId="9" fillId="2" borderId="1" xfId="0" applyFont="1" applyFill="1" applyBorder="1" applyAlignment="1" applyProtection="1">
      <alignment horizontal="justify" vertical="center" wrapText="1"/>
      <protection locked="0"/>
    </xf>
    <xf numFmtId="0" fontId="13" fillId="3" borderId="0" xfId="0" applyFont="1" applyFill="1"/>
    <xf numFmtId="10" fontId="0" fillId="0" borderId="1" xfId="0" applyNumberFormat="1" applyBorder="1"/>
    <xf numFmtId="0" fontId="0" fillId="0" borderId="1" xfId="0" applyBorder="1"/>
    <xf numFmtId="0" fontId="33" fillId="2" borderId="1" xfId="0" applyFont="1" applyFill="1" applyBorder="1" applyAlignment="1" applyProtection="1">
      <alignment vertical="center"/>
    </xf>
    <xf numFmtId="0" fontId="33" fillId="2" borderId="1" xfId="0" applyFont="1" applyFill="1" applyBorder="1" applyAlignment="1">
      <alignment vertical="center"/>
    </xf>
    <xf numFmtId="10" fontId="33" fillId="2" borderId="1" xfId="0" applyNumberFormat="1" applyFont="1" applyFill="1" applyBorder="1" applyAlignment="1">
      <alignment vertical="center"/>
    </xf>
    <xf numFmtId="0" fontId="34" fillId="2" borderId="0" xfId="0" applyFont="1" applyFill="1" applyAlignment="1">
      <alignment vertical="center"/>
    </xf>
    <xf numFmtId="9" fontId="33" fillId="2" borderId="1" xfId="1" applyFont="1" applyFill="1" applyBorder="1" applyAlignment="1">
      <alignment vertical="center"/>
    </xf>
    <xf numFmtId="9" fontId="33" fillId="2" borderId="1" xfId="1" applyFont="1" applyFill="1" applyBorder="1" applyAlignment="1">
      <alignment horizontal="center" vertical="center"/>
    </xf>
    <xf numFmtId="0" fontId="34" fillId="2" borderId="0" xfId="0" applyFont="1" applyFill="1" applyAlignment="1">
      <alignment horizontal="left" vertical="center"/>
    </xf>
    <xf numFmtId="0" fontId="19" fillId="5" borderId="7" xfId="0" applyFont="1" applyFill="1" applyBorder="1" applyAlignment="1" applyProtection="1">
      <alignment vertical="center" wrapText="1"/>
      <protection locked="0"/>
    </xf>
    <xf numFmtId="0" fontId="19" fillId="5" borderId="8" xfId="0" applyFont="1" applyFill="1" applyBorder="1" applyAlignment="1" applyProtection="1">
      <alignment vertical="center" wrapText="1"/>
      <protection locked="0"/>
    </xf>
    <xf numFmtId="0" fontId="19" fillId="5" borderId="3" xfId="0" applyFont="1" applyFill="1" applyBorder="1" applyAlignment="1" applyProtection="1">
      <alignment vertical="center" wrapText="1"/>
      <protection locked="0"/>
    </xf>
    <xf numFmtId="10" fontId="19" fillId="5" borderId="8" xfId="0" applyNumberFormat="1" applyFont="1" applyFill="1" applyBorder="1" applyAlignment="1" applyProtection="1">
      <alignment vertical="center" wrapText="1"/>
      <protection locked="0"/>
    </xf>
    <xf numFmtId="0" fontId="19" fillId="5" borderId="6" xfId="0" applyFont="1" applyFill="1" applyBorder="1" applyAlignment="1" applyProtection="1">
      <alignment horizontal="center" vertical="center" wrapText="1"/>
      <protection locked="0"/>
    </xf>
    <xf numFmtId="0" fontId="19" fillId="5" borderId="5" xfId="0" applyFont="1" applyFill="1" applyBorder="1" applyAlignment="1" applyProtection="1">
      <alignment horizontal="center" vertical="center" wrapText="1"/>
      <protection locked="0"/>
    </xf>
    <xf numFmtId="0" fontId="5" fillId="2" borderId="0" xfId="0" applyFont="1" applyFill="1" applyBorder="1"/>
    <xf numFmtId="0" fontId="0" fillId="2" borderId="18" xfId="0" applyFill="1" applyBorder="1"/>
    <xf numFmtId="0" fontId="31" fillId="2" borderId="17" xfId="0" applyFont="1" applyFill="1" applyBorder="1"/>
    <xf numFmtId="0" fontId="31" fillId="2" borderId="17" xfId="0" applyFont="1" applyFill="1" applyBorder="1" applyAlignment="1">
      <alignment vertical="center"/>
    </xf>
    <xf numFmtId="0" fontId="0" fillId="2" borderId="17" xfId="0" applyFill="1" applyBorder="1"/>
    <xf numFmtId="0" fontId="0" fillId="2" borderId="19" xfId="0" applyFill="1" applyBorder="1"/>
    <xf numFmtId="0" fontId="0" fillId="2" borderId="20" xfId="0" applyFill="1" applyBorder="1"/>
    <xf numFmtId="0" fontId="31" fillId="2" borderId="0" xfId="0" applyFont="1" applyFill="1" applyBorder="1"/>
    <xf numFmtId="0" fontId="0" fillId="2" borderId="0" xfId="0" applyFill="1" applyBorder="1"/>
    <xf numFmtId="0" fontId="0" fillId="2" borderId="21" xfId="0" applyFill="1" applyBorder="1"/>
    <xf numFmtId="0" fontId="17" fillId="2" borderId="0" xfId="0" applyFont="1" applyFill="1" applyBorder="1"/>
    <xf numFmtId="0" fontId="0" fillId="2" borderId="22" xfId="0" applyFill="1" applyBorder="1"/>
    <xf numFmtId="0" fontId="0" fillId="2" borderId="2" xfId="0" applyFill="1" applyBorder="1" applyProtection="1">
      <protection locked="0"/>
    </xf>
    <xf numFmtId="0" fontId="0" fillId="2" borderId="2" xfId="0" applyFill="1" applyBorder="1"/>
    <xf numFmtId="0" fontId="0" fillId="2" borderId="8" xfId="0" applyFill="1" applyBorder="1"/>
    <xf numFmtId="0" fontId="4" fillId="2" borderId="18" xfId="0" applyFont="1" applyFill="1" applyBorder="1"/>
    <xf numFmtId="0" fontId="4" fillId="2" borderId="17" xfId="0" applyFont="1" applyFill="1" applyBorder="1"/>
    <xf numFmtId="0" fontId="4" fillId="2" borderId="19" xfId="0" applyFont="1" applyFill="1" applyBorder="1"/>
    <xf numFmtId="0" fontId="4" fillId="2" borderId="20" xfId="0" applyFont="1" applyFill="1" applyBorder="1" applyAlignment="1">
      <alignment vertical="center"/>
    </xf>
    <xf numFmtId="0" fontId="18" fillId="2" borderId="0" xfId="0" applyFont="1" applyFill="1" applyBorder="1" applyAlignment="1">
      <alignment vertical="center"/>
    </xf>
    <xf numFmtId="0" fontId="4" fillId="2" borderId="0" xfId="0" applyFont="1" applyFill="1" applyBorder="1" applyAlignment="1">
      <alignment vertical="center"/>
    </xf>
    <xf numFmtId="0" fontId="4" fillId="2" borderId="21" xfId="0" applyFont="1" applyFill="1" applyBorder="1" applyAlignment="1">
      <alignment vertical="center"/>
    </xf>
    <xf numFmtId="0" fontId="4" fillId="2" borderId="20" xfId="0" applyFont="1" applyFill="1" applyBorder="1"/>
    <xf numFmtId="0" fontId="4" fillId="2" borderId="21" xfId="0" applyFont="1" applyFill="1" applyBorder="1"/>
    <xf numFmtId="10" fontId="4" fillId="2" borderId="0" xfId="0" applyNumberFormat="1" applyFont="1" applyFill="1" applyBorder="1"/>
    <xf numFmtId="0" fontId="18" fillId="2" borderId="0" xfId="0" applyFont="1" applyFill="1" applyBorder="1"/>
    <xf numFmtId="0" fontId="4" fillId="0" borderId="0" xfId="0" applyFont="1" applyBorder="1" applyAlignment="1">
      <alignment vertical="center"/>
    </xf>
    <xf numFmtId="0" fontId="4" fillId="0" borderId="0" xfId="0" applyFont="1" applyBorder="1" applyAlignment="1">
      <alignment horizontal="left" vertical="center"/>
    </xf>
    <xf numFmtId="0" fontId="18" fillId="0" borderId="0" xfId="0" applyFont="1" applyBorder="1"/>
    <xf numFmtId="0" fontId="5" fillId="2" borderId="20" xfId="0" applyFont="1" applyFill="1" applyBorder="1"/>
    <xf numFmtId="0" fontId="5" fillId="2" borderId="21" xfId="0" applyFont="1" applyFill="1" applyBorder="1"/>
    <xf numFmtId="0" fontId="4" fillId="2" borderId="22" xfId="0" applyFont="1" applyFill="1" applyBorder="1"/>
    <xf numFmtId="0" fontId="4" fillId="2" borderId="2" xfId="0" applyFont="1" applyFill="1" applyBorder="1"/>
    <xf numFmtId="0" fontId="4" fillId="2" borderId="8" xfId="0" applyFont="1" applyFill="1" applyBorder="1"/>
    <xf numFmtId="0" fontId="4" fillId="2" borderId="0" xfId="0" applyFont="1" applyFill="1" applyBorder="1" applyProtection="1">
      <protection locked="0"/>
    </xf>
    <xf numFmtId="0" fontId="5" fillId="0" borderId="16" xfId="0" applyFont="1" applyBorder="1" applyAlignment="1" applyProtection="1">
      <alignment vertical="center"/>
      <protection locked="0"/>
    </xf>
    <xf numFmtId="0" fontId="5" fillId="2" borderId="16" xfId="0" applyFont="1" applyFill="1" applyBorder="1" applyAlignment="1" applyProtection="1">
      <alignment vertical="center"/>
      <protection locked="0"/>
    </xf>
    <xf numFmtId="0" fontId="5" fillId="2" borderId="16" xfId="0" applyFont="1" applyFill="1" applyBorder="1" applyProtection="1">
      <protection locked="0"/>
    </xf>
    <xf numFmtId="9" fontId="4" fillId="2" borderId="1" xfId="0" applyNumberFormat="1" applyFont="1" applyFill="1" applyBorder="1" applyAlignment="1" applyProtection="1">
      <alignment horizontal="center"/>
      <protection locked="0"/>
    </xf>
    <xf numFmtId="0" fontId="34" fillId="2" borderId="0" xfId="0" applyFont="1" applyFill="1" applyAlignment="1">
      <alignment horizontal="center" vertical="center"/>
    </xf>
    <xf numFmtId="0" fontId="4" fillId="2" borderId="0" xfId="0" applyFont="1" applyFill="1" applyAlignment="1">
      <alignment horizontal="center"/>
    </xf>
    <xf numFmtId="0" fontId="35" fillId="2" borderId="0" xfId="0" applyFont="1" applyFill="1" applyAlignment="1">
      <alignment horizontal="center" vertical="center"/>
    </xf>
    <xf numFmtId="0" fontId="24" fillId="5" borderId="0" xfId="0" applyFont="1" applyFill="1" applyBorder="1" applyAlignment="1">
      <alignment horizontal="center" vertical="center" textRotation="90" wrapText="1"/>
    </xf>
    <xf numFmtId="0" fontId="22" fillId="5" borderId="0" xfId="0" applyFont="1" applyFill="1" applyBorder="1" applyAlignment="1">
      <alignment horizontal="justify" vertical="center" wrapText="1"/>
    </xf>
    <xf numFmtId="0" fontId="28" fillId="5" borderId="0" xfId="0" applyFont="1" applyFill="1" applyBorder="1" applyAlignment="1">
      <alignment horizontal="center" vertical="center" wrapText="1"/>
    </xf>
    <xf numFmtId="0" fontId="23" fillId="5" borderId="0" xfId="0" applyFont="1" applyFill="1" applyBorder="1" applyAlignment="1">
      <alignment horizontal="center" vertical="center" textRotation="90" wrapText="1"/>
    </xf>
    <xf numFmtId="0" fontId="25" fillId="5" borderId="1" xfId="0" applyFont="1" applyFill="1" applyBorder="1" applyAlignment="1">
      <alignment horizontal="center" vertical="center" wrapText="1"/>
    </xf>
    <xf numFmtId="0" fontId="26" fillId="5" borderId="1" xfId="0" applyFont="1" applyFill="1" applyBorder="1" applyAlignment="1">
      <alignment horizontal="center" vertical="center" wrapText="1"/>
    </xf>
    <xf numFmtId="0" fontId="28" fillId="5" borderId="21" xfId="0" applyFont="1" applyFill="1" applyBorder="1" applyAlignment="1">
      <alignment horizontal="center" vertical="center" wrapText="1"/>
    </xf>
    <xf numFmtId="0" fontId="26" fillId="6" borderId="1" xfId="0" applyFont="1" applyFill="1" applyBorder="1" applyAlignment="1">
      <alignment vertical="center" wrapText="1"/>
    </xf>
    <xf numFmtId="0" fontId="26" fillId="5" borderId="1" xfId="0" applyFont="1" applyFill="1" applyBorder="1" applyAlignment="1" applyProtection="1">
      <alignment horizontal="center" vertical="center" wrapText="1"/>
      <protection locked="0"/>
    </xf>
    <xf numFmtId="0" fontId="4" fillId="2" borderId="2" xfId="0" applyFont="1" applyFill="1" applyBorder="1" applyProtection="1">
      <protection locked="0"/>
    </xf>
    <xf numFmtId="0" fontId="4" fillId="2" borderId="1" xfId="0" applyFont="1" applyFill="1" applyBorder="1" applyAlignment="1" applyProtection="1">
      <alignment wrapText="1"/>
      <protection locked="0"/>
    </xf>
    <xf numFmtId="0" fontId="4" fillId="2" borderId="0" xfId="0" applyFont="1" applyFill="1" applyBorder="1" applyAlignment="1">
      <alignment horizontal="left" vertical="center" wrapText="1"/>
    </xf>
    <xf numFmtId="0" fontId="27" fillId="5" borderId="1" xfId="0" applyFont="1" applyFill="1" applyBorder="1" applyAlignment="1">
      <alignment horizontal="center" vertical="center" wrapText="1"/>
    </xf>
    <xf numFmtId="0" fontId="28" fillId="2" borderId="1" xfId="0" applyFont="1" applyFill="1" applyBorder="1" applyAlignment="1">
      <alignment horizontal="justify" vertical="center" wrapText="1"/>
    </xf>
    <xf numFmtId="0" fontId="39" fillId="5" borderId="1" xfId="0" applyFont="1" applyFill="1" applyBorder="1" applyAlignment="1">
      <alignment horizontal="center" vertical="center" wrapText="1"/>
    </xf>
    <xf numFmtId="0" fontId="24" fillId="5" borderId="1" xfId="0" applyFont="1" applyFill="1" applyBorder="1" applyAlignment="1">
      <alignment horizontal="justify" vertical="center" wrapText="1"/>
    </xf>
    <xf numFmtId="0" fontId="23" fillId="5" borderId="1" xfId="0" applyFont="1" applyFill="1" applyBorder="1" applyAlignment="1">
      <alignment horizontal="justify" vertical="center" wrapText="1"/>
    </xf>
    <xf numFmtId="0" fontId="21" fillId="5" borderId="1" xfId="0" applyFont="1" applyFill="1" applyBorder="1" applyAlignment="1">
      <alignment horizontal="center" vertical="center" wrapText="1"/>
    </xf>
    <xf numFmtId="0" fontId="23" fillId="5" borderId="1" xfId="0" applyFont="1" applyFill="1" applyBorder="1" applyAlignment="1">
      <alignment vertical="center" wrapText="1"/>
    </xf>
    <xf numFmtId="0" fontId="0" fillId="5" borderId="1" xfId="0" applyFill="1" applyBorder="1" applyAlignment="1">
      <alignment vertical="top" wrapText="1"/>
    </xf>
    <xf numFmtId="0" fontId="24" fillId="5" borderId="1" xfId="0" applyFont="1" applyFill="1" applyBorder="1" applyAlignment="1">
      <alignment vertical="center" wrapText="1"/>
    </xf>
    <xf numFmtId="0" fontId="29" fillId="5" borderId="1" xfId="0" applyFont="1" applyFill="1" applyBorder="1" applyAlignment="1">
      <alignment horizontal="justify" vertical="center" wrapText="1"/>
    </xf>
    <xf numFmtId="0" fontId="25" fillId="5" borderId="1" xfId="0" applyFont="1" applyFill="1" applyBorder="1" applyAlignment="1">
      <alignment horizontal="center" vertical="center" wrapText="1"/>
    </xf>
    <xf numFmtId="0" fontId="28" fillId="5" borderId="1" xfId="0" applyFont="1" applyFill="1" applyBorder="1" applyAlignment="1" applyProtection="1">
      <alignment horizontal="center" vertical="center" wrapText="1"/>
      <protection locked="0"/>
    </xf>
    <xf numFmtId="0" fontId="24" fillId="5" borderId="1" xfId="0" applyFont="1" applyFill="1" applyBorder="1" applyAlignment="1">
      <alignment horizontal="center" vertical="center" textRotation="90" wrapText="1"/>
    </xf>
    <xf numFmtId="0" fontId="34" fillId="2" borderId="0" xfId="0" applyFont="1" applyFill="1" applyAlignment="1">
      <alignment horizontal="right" vertical="center"/>
    </xf>
    <xf numFmtId="0" fontId="10" fillId="2" borderId="0" xfId="0" applyFont="1" applyFill="1" applyAlignment="1" applyProtection="1">
      <alignment horizontal="left" vertical="center" wrapText="1"/>
      <protection locked="0"/>
    </xf>
    <xf numFmtId="0" fontId="10" fillId="2" borderId="0" xfId="0" applyFont="1" applyFill="1" applyAlignment="1" applyProtection="1">
      <alignment vertical="center" wrapText="1"/>
      <protection locked="0"/>
    </xf>
    <xf numFmtId="0" fontId="36" fillId="5" borderId="1" xfId="0" applyFont="1" applyFill="1" applyBorder="1" applyAlignment="1">
      <alignment horizontal="center" vertical="center" textRotation="90" wrapText="1"/>
    </xf>
    <xf numFmtId="0" fontId="29" fillId="5" borderId="1" xfId="0" applyFont="1" applyFill="1" applyBorder="1" applyAlignment="1">
      <alignment vertical="center" wrapText="1"/>
    </xf>
    <xf numFmtId="0" fontId="37" fillId="5" borderId="1" xfId="0" applyFont="1" applyFill="1" applyBorder="1" applyAlignment="1">
      <alignment horizontal="center" vertical="center" wrapText="1"/>
    </xf>
    <xf numFmtId="0" fontId="37" fillId="5" borderId="1" xfId="0" applyFont="1" applyFill="1" applyBorder="1" applyAlignment="1">
      <alignment horizontal="justify" vertical="center" wrapText="1"/>
    </xf>
    <xf numFmtId="0" fontId="25" fillId="5" borderId="9" xfId="0" applyFont="1" applyFill="1" applyBorder="1" applyAlignment="1">
      <alignment horizontal="center" vertical="center" wrapText="1"/>
    </xf>
    <xf numFmtId="0" fontId="25" fillId="5" borderId="10" xfId="0" applyFont="1" applyFill="1" applyBorder="1" applyAlignment="1">
      <alignment horizontal="center" vertical="center" wrapText="1"/>
    </xf>
    <xf numFmtId="0" fontId="25" fillId="5" borderId="11" xfId="0" applyFont="1" applyFill="1" applyBorder="1" applyAlignment="1">
      <alignment horizontal="center" vertical="center" wrapText="1"/>
    </xf>
    <xf numFmtId="0" fontId="25" fillId="5" borderId="12" xfId="0" applyFont="1" applyFill="1" applyBorder="1" applyAlignment="1">
      <alignment horizontal="center" vertical="center" wrapText="1"/>
    </xf>
    <xf numFmtId="0" fontId="25" fillId="5" borderId="13" xfId="0" applyFont="1" applyFill="1" applyBorder="1" applyAlignment="1">
      <alignment horizontal="center" vertical="center" wrapText="1"/>
    </xf>
    <xf numFmtId="0" fontId="25" fillId="5" borderId="14" xfId="0" applyFont="1" applyFill="1" applyBorder="1" applyAlignment="1">
      <alignment horizontal="center" vertical="center" wrapText="1"/>
    </xf>
    <xf numFmtId="0" fontId="36" fillId="5" borderId="1" xfId="0" applyFont="1" applyFill="1" applyBorder="1" applyAlignment="1">
      <alignment horizontal="center" vertical="center" wrapText="1"/>
    </xf>
    <xf numFmtId="0" fontId="42" fillId="5" borderId="1" xfId="0" applyFont="1" applyFill="1" applyBorder="1" applyAlignment="1">
      <alignment horizontal="center" vertical="center" wrapText="1"/>
    </xf>
    <xf numFmtId="0" fontId="38" fillId="5" borderId="1" xfId="0" applyFont="1" applyFill="1" applyBorder="1" applyAlignment="1">
      <alignment horizontal="center" vertical="center" textRotation="90" wrapText="1"/>
    </xf>
    <xf numFmtId="0" fontId="26" fillId="5" borderId="1" xfId="0" applyFont="1" applyFill="1" applyBorder="1" applyAlignment="1">
      <alignment horizontal="center" vertical="center" wrapText="1"/>
    </xf>
    <xf numFmtId="0" fontId="26" fillId="5" borderId="9" xfId="0" applyFont="1" applyFill="1" applyBorder="1" applyAlignment="1">
      <alignment horizontal="center" vertical="center" wrapText="1"/>
    </xf>
    <xf numFmtId="0" fontId="26" fillId="5" borderId="10" xfId="0" applyFont="1" applyFill="1" applyBorder="1" applyAlignment="1">
      <alignment horizontal="center" vertical="center" wrapText="1"/>
    </xf>
    <xf numFmtId="0" fontId="26" fillId="5" borderId="11" xfId="0" applyFont="1" applyFill="1" applyBorder="1" applyAlignment="1">
      <alignment horizontal="center" vertical="center" wrapText="1"/>
    </xf>
    <xf numFmtId="0" fontId="26" fillId="5" borderId="12" xfId="0" applyFont="1" applyFill="1" applyBorder="1" applyAlignment="1">
      <alignment horizontal="center" vertical="center" wrapText="1"/>
    </xf>
    <xf numFmtId="0" fontId="26" fillId="5" borderId="13" xfId="0" applyFont="1" applyFill="1" applyBorder="1" applyAlignment="1">
      <alignment horizontal="center" vertical="center" wrapText="1"/>
    </xf>
    <xf numFmtId="0" fontId="26" fillId="5" borderId="14" xfId="0" applyFont="1" applyFill="1" applyBorder="1" applyAlignment="1">
      <alignment horizontal="center" vertical="center" wrapText="1"/>
    </xf>
    <xf numFmtId="0" fontId="38" fillId="5" borderId="1" xfId="0" applyFont="1" applyFill="1" applyBorder="1" applyAlignment="1">
      <alignment horizontal="justify" vertical="center" wrapText="1"/>
    </xf>
    <xf numFmtId="0" fontId="0" fillId="0" borderId="1" xfId="0" applyFont="1" applyBorder="1" applyAlignment="1">
      <alignment wrapText="1"/>
    </xf>
    <xf numFmtId="0" fontId="43" fillId="5" borderId="1" xfId="0" applyFont="1" applyFill="1" applyBorder="1" applyAlignment="1">
      <alignment horizontal="justify" vertical="center" wrapText="1"/>
    </xf>
    <xf numFmtId="0" fontId="43" fillId="5" borderId="1" xfId="0" applyFont="1" applyFill="1" applyBorder="1" applyAlignment="1">
      <alignment vertical="center" wrapText="1"/>
    </xf>
    <xf numFmtId="0" fontId="22" fillId="5" borderId="1" xfId="0" applyFont="1" applyFill="1" applyBorder="1" applyAlignment="1">
      <alignment horizontal="center" vertical="center" wrapText="1"/>
    </xf>
    <xf numFmtId="0" fontId="44" fillId="5" borderId="1" xfId="0" applyFont="1" applyFill="1" applyBorder="1" applyAlignment="1" applyProtection="1">
      <alignment horizontal="center" vertical="center" wrapText="1"/>
      <protection locked="0"/>
    </xf>
    <xf numFmtId="0" fontId="23" fillId="5" borderId="1" xfId="0" applyFont="1" applyFill="1" applyBorder="1" applyAlignment="1">
      <alignment horizontal="center" vertical="center" textRotation="90" wrapText="1"/>
    </xf>
    <xf numFmtId="0" fontId="40" fillId="5" borderId="1" xfId="0" applyFont="1" applyFill="1" applyBorder="1" applyAlignment="1">
      <alignment horizontal="center" vertical="center" wrapText="1"/>
    </xf>
    <xf numFmtId="0" fontId="12" fillId="3" borderId="1" xfId="0" applyFont="1" applyFill="1" applyBorder="1" applyAlignment="1">
      <alignment horizontal="justify" vertical="center" wrapText="1"/>
    </xf>
    <xf numFmtId="0" fontId="0" fillId="2" borderId="3" xfId="0" applyFill="1" applyBorder="1" applyAlignment="1" applyProtection="1">
      <alignment horizontal="center"/>
      <protection locked="0"/>
    </xf>
    <xf numFmtId="0" fontId="0" fillId="2" borderId="4" xfId="0" applyFill="1" applyBorder="1" applyAlignment="1" applyProtection="1">
      <alignment horizontal="center"/>
      <protection locked="0"/>
    </xf>
    <xf numFmtId="0" fontId="0" fillId="2" borderId="5" xfId="0" applyFill="1" applyBorder="1" applyAlignment="1" applyProtection="1">
      <alignment horizontal="center"/>
      <protection locked="0"/>
    </xf>
    <xf numFmtId="0" fontId="34" fillId="2" borderId="0" xfId="0" applyFont="1" applyFill="1" applyAlignment="1">
      <alignment horizontal="left" vertical="center"/>
    </xf>
    <xf numFmtId="0" fontId="19" fillId="5" borderId="4" xfId="0" applyFont="1" applyFill="1" applyBorder="1" applyAlignment="1" applyProtection="1">
      <alignment horizontal="center" vertical="center" wrapText="1"/>
      <protection locked="0"/>
    </xf>
    <xf numFmtId="0" fontId="19" fillId="5" borderId="5" xfId="0" applyFont="1" applyFill="1" applyBorder="1" applyAlignment="1" applyProtection="1">
      <alignment horizontal="center" vertical="center" wrapText="1"/>
      <protection locked="0"/>
    </xf>
    <xf numFmtId="0" fontId="34" fillId="2" borderId="2" xfId="0" applyFont="1" applyFill="1" applyBorder="1" applyAlignment="1">
      <alignment horizontal="center" vertical="center"/>
    </xf>
    <xf numFmtId="9" fontId="32" fillId="2" borderId="3" xfId="1" applyFont="1" applyFill="1" applyBorder="1" applyAlignment="1">
      <alignment horizontal="center" vertical="center"/>
    </xf>
    <xf numFmtId="9" fontId="32" fillId="2" borderId="5" xfId="1" applyFont="1" applyFill="1" applyBorder="1" applyAlignment="1">
      <alignment horizontal="center" vertical="center"/>
    </xf>
    <xf numFmtId="0" fontId="13" fillId="3" borderId="3" xfId="0" applyFont="1" applyFill="1" applyBorder="1" applyAlignment="1" applyProtection="1">
      <alignment horizontal="left"/>
    </xf>
    <xf numFmtId="0" fontId="13" fillId="3" borderId="5" xfId="0" applyFont="1" applyFill="1" applyBorder="1" applyAlignment="1" applyProtection="1">
      <alignment horizontal="left"/>
    </xf>
    <xf numFmtId="0" fontId="32" fillId="2" borderId="3" xfId="0" applyFont="1" applyFill="1" applyBorder="1" applyAlignment="1">
      <alignment horizontal="center" vertical="center" wrapText="1"/>
    </xf>
    <xf numFmtId="0" fontId="32" fillId="2" borderId="4" xfId="0" applyFont="1" applyFill="1" applyBorder="1" applyAlignment="1">
      <alignment horizontal="center" vertical="center" wrapText="1"/>
    </xf>
    <xf numFmtId="0" fontId="32" fillId="2" borderId="5" xfId="0" applyFont="1" applyFill="1" applyBorder="1" applyAlignment="1">
      <alignment horizontal="center" vertical="center" wrapText="1"/>
    </xf>
    <xf numFmtId="0" fontId="4" fillId="2" borderId="3" xfId="0" applyFont="1" applyFill="1" applyBorder="1" applyAlignment="1" applyProtection="1">
      <alignment horizontal="center"/>
      <protection locked="0"/>
    </xf>
    <xf numFmtId="0" fontId="4" fillId="2" borderId="4" xfId="0" applyFont="1" applyFill="1" applyBorder="1" applyAlignment="1" applyProtection="1">
      <alignment horizontal="center"/>
      <protection locked="0"/>
    </xf>
    <xf numFmtId="0" fontId="4" fillId="2" borderId="5" xfId="0" applyFont="1" applyFill="1" applyBorder="1" applyAlignment="1" applyProtection="1">
      <alignment horizontal="center"/>
      <protection locked="0"/>
    </xf>
    <xf numFmtId="0" fontId="15" fillId="0" borderId="1" xfId="0" applyFont="1" applyBorder="1" applyAlignment="1">
      <alignment horizontal="center"/>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0</xdr:row>
      <xdr:rowOff>104775</xdr:rowOff>
    </xdr:from>
    <xdr:to>
      <xdr:col>6</xdr:col>
      <xdr:colOff>5080</xdr:colOff>
      <xdr:row>9</xdr:row>
      <xdr:rowOff>120015</xdr:rowOff>
    </xdr:to>
    <xdr:pic>
      <xdr:nvPicPr>
        <xdr:cNvPr id="2" name="Picture 1" descr="Picture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3020" t="11284" r="14648" b="17795"/>
        <a:stretch>
          <a:fillRect/>
        </a:stretch>
      </xdr:blipFill>
      <xdr:spPr bwMode="auto">
        <a:xfrm>
          <a:off x="5448300" y="104775"/>
          <a:ext cx="2443480" cy="1796415"/>
        </a:xfrm>
        <a:prstGeom prst="rect">
          <a:avLst/>
        </a:prstGeom>
        <a:noFill/>
        <a:ln>
          <a:noFill/>
        </a:ln>
        <a:effectLst/>
      </xdr:spPr>
    </xdr:pic>
    <xdr:clientData/>
  </xdr:twoCellAnchor>
  <xdr:twoCellAnchor editAs="oneCell">
    <xdr:from>
      <xdr:col>1</xdr:col>
      <xdr:colOff>9525</xdr:colOff>
      <xdr:row>0</xdr:row>
      <xdr:rowOff>66675</xdr:rowOff>
    </xdr:from>
    <xdr:to>
      <xdr:col>1</xdr:col>
      <xdr:colOff>1167130</xdr:colOff>
      <xdr:row>2</xdr:row>
      <xdr:rowOff>1905</xdr:rowOff>
    </xdr:to>
    <xdr:pic>
      <xdr:nvPicPr>
        <xdr:cNvPr id="3" name="Picture 2" descr="I:\Raya Logos\Raya1.jpg"/>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00050" y="66675"/>
          <a:ext cx="1157605" cy="31623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5293</xdr:colOff>
      <xdr:row>0</xdr:row>
      <xdr:rowOff>138641</xdr:rowOff>
    </xdr:from>
    <xdr:to>
      <xdr:col>2</xdr:col>
      <xdr:colOff>549064</xdr:colOff>
      <xdr:row>1</xdr:row>
      <xdr:rowOff>316229</xdr:rowOff>
    </xdr:to>
    <xdr:pic>
      <xdr:nvPicPr>
        <xdr:cNvPr id="2" name="Picture 1" descr="I:\Raya Logos\Raya1.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5318" y="138641"/>
          <a:ext cx="1153371" cy="320463"/>
        </a:xfrm>
        <a:prstGeom prst="rect">
          <a:avLst/>
        </a:prstGeom>
        <a:noFill/>
        <a:ln>
          <a:noFill/>
        </a:ln>
      </xdr:spPr>
    </xdr:pic>
    <xdr:clientData/>
  </xdr:twoCellAnchor>
  <xdr:twoCellAnchor editAs="oneCell">
    <xdr:from>
      <xdr:col>8</xdr:col>
      <xdr:colOff>133350</xdr:colOff>
      <xdr:row>2</xdr:row>
      <xdr:rowOff>0</xdr:rowOff>
    </xdr:from>
    <xdr:to>
      <xdr:col>13</xdr:col>
      <xdr:colOff>350610</xdr:colOff>
      <xdr:row>7</xdr:row>
      <xdr:rowOff>247947</xdr:rowOff>
    </xdr:to>
    <xdr:pic>
      <xdr:nvPicPr>
        <xdr:cNvPr id="3" name="Picture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562725" y="571500"/>
          <a:ext cx="2169886" cy="212437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9525</xdr:colOff>
      <xdr:row>0</xdr:row>
      <xdr:rowOff>95250</xdr:rowOff>
    </xdr:from>
    <xdr:to>
      <xdr:col>2</xdr:col>
      <xdr:colOff>1167130</xdr:colOff>
      <xdr:row>0</xdr:row>
      <xdr:rowOff>411480</xdr:rowOff>
    </xdr:to>
    <xdr:pic>
      <xdr:nvPicPr>
        <xdr:cNvPr id="4" name="Picture 3" descr="I:\Raya Logos\Raya1.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4800" y="95250"/>
          <a:ext cx="1157605" cy="31623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19050</xdr:colOff>
      <xdr:row>0</xdr:row>
      <xdr:rowOff>152400</xdr:rowOff>
    </xdr:from>
    <xdr:to>
      <xdr:col>1</xdr:col>
      <xdr:colOff>1176655</xdr:colOff>
      <xdr:row>1</xdr:row>
      <xdr:rowOff>278130</xdr:rowOff>
    </xdr:to>
    <xdr:pic>
      <xdr:nvPicPr>
        <xdr:cNvPr id="2" name="Picture 1" descr="I:\Raya Logos\Raya1.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8650" y="152400"/>
          <a:ext cx="1157605" cy="31623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188383</xdr:colOff>
      <xdr:row>0</xdr:row>
      <xdr:rowOff>82550</xdr:rowOff>
    </xdr:from>
    <xdr:to>
      <xdr:col>2</xdr:col>
      <xdr:colOff>943821</xdr:colOff>
      <xdr:row>1</xdr:row>
      <xdr:rowOff>60113</xdr:rowOff>
    </xdr:to>
    <xdr:pic>
      <xdr:nvPicPr>
        <xdr:cNvPr id="2" name="Picture 1" descr="I:\Raya Logos\Raya1.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8383" y="82550"/>
          <a:ext cx="1157605" cy="316230"/>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hana_hamed\Desktop\Templates\Offline%20Appraisal%20Templates\Clerks%20PA%20Form%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duction"/>
      <sheetName val="Competences Assessment"/>
      <sheetName val="Development Plan"/>
      <sheetName val="Summary"/>
    </sheetNames>
    <sheetDataSet>
      <sheetData sheetId="0"/>
      <sheetData sheetId="1">
        <row r="16">
          <cell r="C16" t="str">
            <v>Shows commitment, dedication and accountability in one's work, and follows through on all objectives of work.</v>
          </cell>
        </row>
      </sheetData>
      <sheetData sheetId="2"/>
      <sheetData sheetId="3">
        <row r="6">
          <cell r="C6" t="str">
            <v>Reliability</v>
          </cell>
        </row>
        <row r="7">
          <cell r="C7" t="str">
            <v>Communican Skills</v>
          </cell>
        </row>
        <row r="8">
          <cell r="C8" t="str">
            <v>Quality of Work</v>
          </cell>
        </row>
        <row r="9">
          <cell r="C9" t="str">
            <v>Time Management</v>
          </cell>
        </row>
        <row r="10">
          <cell r="C10" t="str">
            <v>Teamwork</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3:B30"/>
  <sheetViews>
    <sheetView zoomScaleNormal="100" workbookViewId="0">
      <selection activeCell="B4" sqref="B4:B8"/>
    </sheetView>
  </sheetViews>
  <sheetFormatPr defaultColWidth="9.140625" defaultRowHeight="15" x14ac:dyDescent="0.25"/>
  <cols>
    <col min="1" max="1" width="5.85546875" style="1" customWidth="1"/>
    <col min="2" max="2" width="72.5703125" style="1" customWidth="1"/>
    <col min="3" max="16384" width="9.140625" style="1"/>
  </cols>
  <sheetData>
    <row r="3" spans="2:2" ht="19.5" x14ac:dyDescent="0.25">
      <c r="B3" s="6" t="s">
        <v>23</v>
      </c>
    </row>
    <row r="4" spans="2:2" x14ac:dyDescent="0.25">
      <c r="B4" s="97" t="s">
        <v>24</v>
      </c>
    </row>
    <row r="5" spans="2:2" x14ac:dyDescent="0.25">
      <c r="B5" s="97"/>
    </row>
    <row r="6" spans="2:2" x14ac:dyDescent="0.25">
      <c r="B6" s="97"/>
    </row>
    <row r="7" spans="2:2" x14ac:dyDescent="0.25">
      <c r="B7" s="97"/>
    </row>
    <row r="8" spans="2:2" x14ac:dyDescent="0.25">
      <c r="B8" s="97"/>
    </row>
    <row r="9" spans="2:2" ht="15.75" thickBot="1" x14ac:dyDescent="0.3">
      <c r="B9" s="8" t="s">
        <v>67</v>
      </c>
    </row>
    <row r="10" spans="2:2" ht="30" x14ac:dyDescent="0.25">
      <c r="B10" s="5" t="s">
        <v>32</v>
      </c>
    </row>
    <row r="11" spans="2:2" x14ac:dyDescent="0.25">
      <c r="B11" s="1" t="s">
        <v>55</v>
      </c>
    </row>
    <row r="12" spans="2:2" x14ac:dyDescent="0.25">
      <c r="B12" s="1" t="s">
        <v>66</v>
      </c>
    </row>
    <row r="13" spans="2:2" x14ac:dyDescent="0.25">
      <c r="B13" s="1" t="s">
        <v>68</v>
      </c>
    </row>
    <row r="14" spans="2:2" x14ac:dyDescent="0.25">
      <c r="B14" s="1" t="s">
        <v>69</v>
      </c>
    </row>
    <row r="16" spans="2:2" x14ac:dyDescent="0.25">
      <c r="B16" s="7" t="s">
        <v>12</v>
      </c>
    </row>
    <row r="17" spans="2:2" x14ac:dyDescent="0.25">
      <c r="B17" s="7"/>
    </row>
    <row r="18" spans="2:2" x14ac:dyDescent="0.25">
      <c r="B18" s="3" t="s">
        <v>13</v>
      </c>
    </row>
    <row r="19" spans="2:2" x14ac:dyDescent="0.25">
      <c r="B19" s="3" t="s">
        <v>14</v>
      </c>
    </row>
    <row r="20" spans="2:2" x14ac:dyDescent="0.25">
      <c r="B20" s="3" t="s">
        <v>15</v>
      </c>
    </row>
    <row r="21" spans="2:2" x14ac:dyDescent="0.25">
      <c r="B21" s="3" t="s">
        <v>16</v>
      </c>
    </row>
    <row r="22" spans="2:2" x14ac:dyDescent="0.25">
      <c r="B22" s="3" t="s">
        <v>17</v>
      </c>
    </row>
    <row r="23" spans="2:2" x14ac:dyDescent="0.25">
      <c r="B23" s="3" t="s">
        <v>18</v>
      </c>
    </row>
    <row r="24" spans="2:2" x14ac:dyDescent="0.25">
      <c r="B24" s="3" t="s">
        <v>19</v>
      </c>
    </row>
    <row r="25" spans="2:2" x14ac:dyDescent="0.25">
      <c r="B25" s="4"/>
    </row>
    <row r="26" spans="2:2" x14ac:dyDescent="0.25">
      <c r="B26" s="7" t="s">
        <v>20</v>
      </c>
    </row>
    <row r="27" spans="2:2" x14ac:dyDescent="0.25">
      <c r="B27" s="7"/>
    </row>
    <row r="28" spans="2:2" x14ac:dyDescent="0.25">
      <c r="B28" s="3" t="s">
        <v>21</v>
      </c>
    </row>
    <row r="29" spans="2:2" x14ac:dyDescent="0.25">
      <c r="B29" s="3" t="s">
        <v>22</v>
      </c>
    </row>
    <row r="30" spans="2:2" x14ac:dyDescent="0.25">
      <c r="B30" s="2"/>
    </row>
  </sheetData>
  <sheetProtection algorithmName="SHA-512" hashValue="f0oCDLTFl1G5LUyDQ2OSVlm9id5tjbWqeK0hEqTvjJXeth1SJ3jElkg9iPHQFB0/Apc+l7BN7EEAPs8qWb3qNA==" saltValue="FeWRIaM333j/eijCwO1k4w==" spinCount="100000" sheet="1" objects="1" scenarios="1"/>
  <mergeCells count="1">
    <mergeCell ref="B4:B8"/>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B1:N92"/>
  <sheetViews>
    <sheetView tabSelected="1" zoomScale="90" zoomScaleNormal="90" workbookViewId="0">
      <selection activeCell="R3" sqref="R3:U16"/>
    </sheetView>
  </sheetViews>
  <sheetFormatPr defaultColWidth="9.140625" defaultRowHeight="24.75" customHeight="1" x14ac:dyDescent="0.25"/>
  <cols>
    <col min="1" max="1" width="3" style="12" customWidth="1"/>
    <col min="2" max="2" width="9.140625" style="12"/>
    <col min="3" max="3" width="38" style="12" customWidth="1"/>
    <col min="4" max="4" width="35.140625" style="12" customWidth="1"/>
    <col min="5" max="5" width="8.28515625" style="12" customWidth="1"/>
    <col min="6" max="14" width="5.85546875" style="12" customWidth="1"/>
    <col min="15" max="16384" width="9.140625" style="12"/>
  </cols>
  <sheetData>
    <row r="1" spans="2:14" ht="11.25" customHeight="1" x14ac:dyDescent="0.55000000000000004"/>
    <row r="2" spans="2:14" ht="33.75" customHeight="1" x14ac:dyDescent="0.55000000000000004">
      <c r="C2" s="111" t="s">
        <v>63</v>
      </c>
      <c r="D2" s="111"/>
      <c r="E2" s="34"/>
    </row>
    <row r="3" spans="2:14" s="14" customFormat="1" ht="27.75" customHeight="1" x14ac:dyDescent="0.55000000000000004">
      <c r="B3" s="23" t="s">
        <v>74</v>
      </c>
      <c r="C3" s="13"/>
      <c r="D3" s="13"/>
      <c r="E3" s="13"/>
      <c r="F3" s="13"/>
      <c r="G3" s="13"/>
      <c r="H3" s="13"/>
    </row>
    <row r="4" spans="2:14" ht="30" customHeight="1" x14ac:dyDescent="0.55000000000000004">
      <c r="B4" s="112" t="s">
        <v>0</v>
      </c>
      <c r="C4" s="112"/>
      <c r="D4" s="112" t="s">
        <v>1</v>
      </c>
      <c r="E4" s="112"/>
      <c r="F4" s="112"/>
      <c r="G4" s="112"/>
      <c r="H4" s="112"/>
    </row>
    <row r="5" spans="2:14" ht="30" customHeight="1" x14ac:dyDescent="0.55000000000000004">
      <c r="B5" s="112" t="s">
        <v>2</v>
      </c>
      <c r="C5" s="112"/>
      <c r="D5" s="112" t="s">
        <v>70</v>
      </c>
      <c r="E5" s="112"/>
      <c r="F5" s="112"/>
      <c r="G5" s="112"/>
      <c r="H5" s="112"/>
    </row>
    <row r="6" spans="2:14" ht="30" customHeight="1" x14ac:dyDescent="0.55000000000000004">
      <c r="B6" s="112" t="s">
        <v>3</v>
      </c>
      <c r="C6" s="112"/>
      <c r="D6" s="112" t="s">
        <v>4</v>
      </c>
      <c r="E6" s="112"/>
      <c r="F6" s="112"/>
      <c r="G6" s="112"/>
      <c r="H6" s="112"/>
    </row>
    <row r="7" spans="2:14" ht="30" customHeight="1" x14ac:dyDescent="0.25">
      <c r="B7" s="112" t="s">
        <v>5</v>
      </c>
      <c r="C7" s="112"/>
      <c r="D7" s="112" t="s">
        <v>11</v>
      </c>
      <c r="E7" s="112"/>
      <c r="F7" s="112"/>
      <c r="G7" s="112"/>
      <c r="H7" s="112"/>
    </row>
    <row r="8" spans="2:14" ht="30" customHeight="1" x14ac:dyDescent="0.55000000000000004">
      <c r="B8" s="113" t="s">
        <v>6</v>
      </c>
      <c r="C8" s="113"/>
    </row>
    <row r="9" spans="2:14" ht="17.25" customHeight="1" x14ac:dyDescent="0.55000000000000004">
      <c r="B9" s="11"/>
      <c r="C9" s="11"/>
    </row>
    <row r="10" spans="2:14" ht="24.75" customHeight="1" x14ac:dyDescent="0.55000000000000004">
      <c r="B10" s="103" t="s">
        <v>76</v>
      </c>
      <c r="C10" s="103"/>
      <c r="D10" s="103"/>
      <c r="E10" s="103"/>
      <c r="F10" s="103"/>
      <c r="G10" s="103"/>
      <c r="H10" s="103"/>
      <c r="I10" s="103"/>
      <c r="J10" s="103"/>
      <c r="K10" s="103"/>
      <c r="L10" s="103"/>
      <c r="M10" s="103"/>
      <c r="N10" s="103"/>
    </row>
    <row r="11" spans="2:14" ht="24.75" customHeight="1" x14ac:dyDescent="0.55000000000000004">
      <c r="B11" s="116" t="s">
        <v>7</v>
      </c>
      <c r="C11" s="116"/>
      <c r="D11" s="116" t="s">
        <v>8</v>
      </c>
      <c r="E11" s="116"/>
      <c r="F11" s="116"/>
      <c r="G11" s="116"/>
      <c r="H11" s="116"/>
      <c r="I11" s="116"/>
      <c r="J11" s="116"/>
      <c r="K11" s="116"/>
      <c r="L11" s="116"/>
      <c r="M11" s="116"/>
      <c r="N11" s="116"/>
    </row>
    <row r="12" spans="2:14" ht="24.75" customHeight="1" x14ac:dyDescent="0.55000000000000004">
      <c r="B12" s="117" t="s">
        <v>77</v>
      </c>
      <c r="C12" s="117"/>
      <c r="D12" s="115" t="s">
        <v>78</v>
      </c>
      <c r="E12" s="115"/>
      <c r="F12" s="115"/>
      <c r="G12" s="115"/>
      <c r="H12" s="115"/>
      <c r="I12" s="115"/>
      <c r="J12" s="115"/>
      <c r="K12" s="115"/>
      <c r="L12" s="115"/>
      <c r="M12" s="115"/>
      <c r="N12" s="115"/>
    </row>
    <row r="13" spans="2:14" ht="24.75" customHeight="1" x14ac:dyDescent="0.25">
      <c r="B13" s="114" t="s">
        <v>75</v>
      </c>
      <c r="C13" s="118" t="s">
        <v>76</v>
      </c>
      <c r="D13" s="119"/>
      <c r="E13" s="108" t="s">
        <v>9</v>
      </c>
      <c r="F13" s="108"/>
      <c r="G13" s="108"/>
      <c r="H13" s="108"/>
      <c r="I13" s="108"/>
      <c r="J13" s="108"/>
      <c r="K13" s="108"/>
      <c r="L13" s="108"/>
      <c r="M13" s="108"/>
      <c r="N13" s="108"/>
    </row>
    <row r="14" spans="2:14" ht="24.75" customHeight="1" x14ac:dyDescent="0.25">
      <c r="B14" s="114"/>
      <c r="C14" s="120"/>
      <c r="D14" s="121"/>
      <c r="E14" s="108"/>
      <c r="F14" s="108"/>
      <c r="G14" s="108"/>
      <c r="H14" s="108"/>
      <c r="I14" s="108"/>
      <c r="J14" s="108"/>
      <c r="K14" s="108"/>
      <c r="L14" s="108"/>
      <c r="M14" s="108"/>
      <c r="N14" s="108"/>
    </row>
    <row r="15" spans="2:14" ht="24.75" customHeight="1" x14ac:dyDescent="0.25">
      <c r="B15" s="114"/>
      <c r="C15" s="120"/>
      <c r="D15" s="121"/>
      <c r="E15" s="108"/>
      <c r="F15" s="108"/>
      <c r="G15" s="108"/>
      <c r="H15" s="108"/>
      <c r="I15" s="108"/>
      <c r="J15" s="108"/>
      <c r="K15" s="108"/>
      <c r="L15" s="108"/>
      <c r="M15" s="108"/>
      <c r="N15" s="108"/>
    </row>
    <row r="16" spans="2:14" ht="24.75" customHeight="1" x14ac:dyDescent="0.25">
      <c r="B16" s="114"/>
      <c r="C16" s="120"/>
      <c r="D16" s="121"/>
      <c r="E16" s="108"/>
      <c r="F16" s="108"/>
      <c r="G16" s="108"/>
      <c r="H16" s="108"/>
      <c r="I16" s="108"/>
      <c r="J16" s="108"/>
      <c r="K16" s="108"/>
      <c r="L16" s="108"/>
      <c r="M16" s="108"/>
      <c r="N16" s="108"/>
    </row>
    <row r="17" spans="2:14" ht="24.75" customHeight="1" x14ac:dyDescent="0.25">
      <c r="B17" s="114"/>
      <c r="C17" s="122"/>
      <c r="D17" s="123"/>
      <c r="E17" s="90">
        <v>1</v>
      </c>
      <c r="F17" s="90">
        <v>2</v>
      </c>
      <c r="G17" s="90">
        <v>3</v>
      </c>
      <c r="H17" s="90">
        <v>4</v>
      </c>
      <c r="I17" s="90">
        <v>5</v>
      </c>
      <c r="J17" s="90">
        <v>6</v>
      </c>
      <c r="K17" s="90">
        <v>7</v>
      </c>
      <c r="L17" s="90">
        <v>8</v>
      </c>
      <c r="M17" s="90">
        <v>9</v>
      </c>
      <c r="N17" s="90">
        <v>10</v>
      </c>
    </row>
    <row r="18" spans="2:14" ht="24.75" customHeight="1" x14ac:dyDescent="0.25">
      <c r="B18" s="110" t="s">
        <v>79</v>
      </c>
      <c r="C18" s="102" t="s">
        <v>80</v>
      </c>
      <c r="D18" s="102"/>
      <c r="E18" s="94"/>
      <c r="F18" s="94"/>
      <c r="G18" s="94"/>
      <c r="H18" s="94"/>
      <c r="I18" s="94"/>
      <c r="J18" s="94"/>
      <c r="K18" s="94"/>
      <c r="L18" s="94"/>
      <c r="M18" s="94"/>
      <c r="N18" s="94"/>
    </row>
    <row r="19" spans="2:14" ht="24.75" customHeight="1" x14ac:dyDescent="0.25">
      <c r="B19" s="110"/>
      <c r="C19" s="101" t="s">
        <v>81</v>
      </c>
      <c r="D19" s="101"/>
      <c r="E19" s="94"/>
      <c r="F19" s="94"/>
      <c r="G19" s="94"/>
      <c r="H19" s="94"/>
      <c r="I19" s="94"/>
      <c r="J19" s="94"/>
      <c r="K19" s="94"/>
      <c r="L19" s="94"/>
      <c r="M19" s="94"/>
      <c r="N19" s="94"/>
    </row>
    <row r="20" spans="2:14" ht="24.75" customHeight="1" x14ac:dyDescent="0.25">
      <c r="B20" s="110"/>
      <c r="C20" s="102" t="s">
        <v>82</v>
      </c>
      <c r="D20" s="102"/>
      <c r="E20" s="94"/>
      <c r="F20" s="94"/>
      <c r="G20" s="94"/>
      <c r="H20" s="94"/>
      <c r="I20" s="94"/>
      <c r="J20" s="94"/>
      <c r="K20" s="94"/>
      <c r="L20" s="94"/>
      <c r="M20" s="94"/>
      <c r="N20" s="94"/>
    </row>
    <row r="21" spans="2:14" ht="24.75" customHeight="1" x14ac:dyDescent="0.25">
      <c r="B21" s="110"/>
      <c r="C21" s="102" t="s">
        <v>83</v>
      </c>
      <c r="D21" s="102"/>
      <c r="E21" s="94"/>
      <c r="F21" s="94"/>
      <c r="G21" s="94"/>
      <c r="H21" s="94"/>
      <c r="I21" s="94"/>
      <c r="J21" s="94"/>
      <c r="K21" s="94"/>
      <c r="L21" s="94"/>
      <c r="M21" s="94"/>
      <c r="N21" s="94"/>
    </row>
    <row r="22" spans="2:14" ht="24.75" customHeight="1" x14ac:dyDescent="0.25">
      <c r="B22" s="110"/>
      <c r="C22" s="101" t="s">
        <v>84</v>
      </c>
      <c r="D22" s="101"/>
      <c r="E22" s="94"/>
      <c r="F22" s="94"/>
      <c r="G22" s="94"/>
      <c r="H22" s="94"/>
      <c r="I22" s="94"/>
      <c r="J22" s="94"/>
      <c r="K22" s="94"/>
      <c r="L22" s="94"/>
      <c r="M22" s="94"/>
      <c r="N22" s="94"/>
    </row>
    <row r="23" spans="2:14" ht="24.75" customHeight="1" x14ac:dyDescent="0.25">
      <c r="B23" s="110"/>
      <c r="C23" s="101" t="s">
        <v>85</v>
      </c>
      <c r="D23" s="101"/>
      <c r="E23" s="94"/>
      <c r="F23" s="94"/>
      <c r="G23" s="94"/>
      <c r="H23" s="94"/>
      <c r="I23" s="94"/>
      <c r="J23" s="94"/>
      <c r="K23" s="94"/>
      <c r="L23" s="94"/>
      <c r="M23" s="94"/>
      <c r="N23" s="94"/>
    </row>
    <row r="24" spans="2:14" ht="24.75" hidden="1" customHeight="1" x14ac:dyDescent="0.55000000000000004">
      <c r="B24" s="110"/>
      <c r="C24" s="103" t="s">
        <v>10</v>
      </c>
      <c r="D24" s="103"/>
      <c r="E24" s="93">
        <f>COUNTA(E18:E23)*P_O_Score*0.1</f>
        <v>0</v>
      </c>
      <c r="F24" s="93">
        <f>COUNTA(F18:F23)*P_O_Score*0.2</f>
        <v>0</v>
      </c>
      <c r="G24" s="93">
        <f>COUNTA(G18:G23)*P_O_Score*0.3</f>
        <v>0</v>
      </c>
      <c r="H24" s="93">
        <f>COUNTA(H18:H23)*P_O_Score*0.4</f>
        <v>0</v>
      </c>
      <c r="I24" s="93">
        <f>COUNTA(I18:I23)*P_O_Score*0.5</f>
        <v>0</v>
      </c>
      <c r="J24" s="93">
        <f>COUNTA(J18:J23)*P_O_Score*0.6</f>
        <v>0</v>
      </c>
      <c r="K24" s="93">
        <f>COUNTA(K18:K23)*P_O_Score*0.7</f>
        <v>0</v>
      </c>
      <c r="L24" s="93">
        <f>COUNTA(L18:L23)*P_O_Score*0.8</f>
        <v>0</v>
      </c>
      <c r="M24" s="93">
        <f>COUNTA(M18:M23)*P_O_Score*0.9</f>
        <v>0</v>
      </c>
      <c r="N24" s="93">
        <f>COUNTA(N18:N23)*P_O_Score*1</f>
        <v>0</v>
      </c>
    </row>
    <row r="25" spans="2:14" ht="24.75" customHeight="1" x14ac:dyDescent="0.25">
      <c r="B25" s="110"/>
      <c r="C25" s="99" t="str">
        <f>IF(OR(P_O_Achievement&lt;=0.6,P_O_Achievement&gt;=0.9),"Please Add Comment for Competence rated &lt;=60% OR &gt;=90%","")</f>
        <v>Please Add Comment for Competence rated &lt;=60% OR &gt;=90%</v>
      </c>
      <c r="D25" s="99"/>
      <c r="E25" s="109"/>
      <c r="F25" s="109"/>
      <c r="G25" s="109"/>
      <c r="H25" s="109"/>
      <c r="I25" s="109"/>
      <c r="J25" s="109"/>
      <c r="K25" s="109"/>
      <c r="L25" s="109"/>
      <c r="M25" s="109"/>
      <c r="N25" s="109"/>
    </row>
    <row r="26" spans="2:14" s="22" customFormat="1" ht="24.75" customHeight="1" x14ac:dyDescent="0.25">
      <c r="B26" s="86"/>
      <c r="C26" s="87"/>
      <c r="D26" s="87"/>
      <c r="E26" s="88"/>
      <c r="F26" s="88"/>
      <c r="G26" s="88"/>
      <c r="H26" s="88"/>
      <c r="I26" s="88"/>
      <c r="J26" s="88"/>
      <c r="K26" s="88"/>
      <c r="L26" s="88"/>
      <c r="M26" s="88"/>
      <c r="N26" s="88"/>
    </row>
    <row r="27" spans="2:14" ht="24.75" customHeight="1" x14ac:dyDescent="0.25">
      <c r="B27" s="124" t="s">
        <v>86</v>
      </c>
      <c r="C27" s="124"/>
      <c r="D27" s="124"/>
      <c r="E27" s="124"/>
      <c r="F27" s="124"/>
      <c r="G27" s="124"/>
      <c r="H27" s="124"/>
      <c r="I27" s="124"/>
      <c r="J27" s="124"/>
      <c r="K27" s="124"/>
      <c r="L27" s="124"/>
      <c r="M27" s="124"/>
      <c r="N27" s="124"/>
    </row>
    <row r="28" spans="2:14" ht="24.75" customHeight="1" x14ac:dyDescent="0.25">
      <c r="B28" s="125" t="s">
        <v>7</v>
      </c>
      <c r="C28" s="125"/>
      <c r="D28" s="125" t="s">
        <v>8</v>
      </c>
      <c r="E28" s="125"/>
      <c r="F28" s="125"/>
      <c r="G28" s="125"/>
      <c r="H28" s="125"/>
      <c r="I28" s="125"/>
      <c r="J28" s="125"/>
      <c r="K28" s="125"/>
      <c r="L28" s="125"/>
      <c r="M28" s="125"/>
      <c r="N28" s="125"/>
    </row>
    <row r="29" spans="2:14" ht="24.75" customHeight="1" x14ac:dyDescent="0.25">
      <c r="B29" s="134" t="s">
        <v>87</v>
      </c>
      <c r="C29" s="134"/>
      <c r="D29" s="134" t="s">
        <v>88</v>
      </c>
      <c r="E29" s="134"/>
      <c r="F29" s="134"/>
      <c r="G29" s="134"/>
      <c r="H29" s="134"/>
      <c r="I29" s="134"/>
      <c r="J29" s="134"/>
      <c r="K29" s="134"/>
      <c r="L29" s="134"/>
      <c r="M29" s="134"/>
      <c r="N29" s="134"/>
    </row>
    <row r="30" spans="2:14" ht="24.75" customHeight="1" x14ac:dyDescent="0.25">
      <c r="B30" s="126" t="s">
        <v>126</v>
      </c>
      <c r="C30" s="128" t="s">
        <v>86</v>
      </c>
      <c r="D30" s="129"/>
      <c r="E30" s="127" t="s">
        <v>9</v>
      </c>
      <c r="F30" s="127"/>
      <c r="G30" s="127"/>
      <c r="H30" s="127"/>
      <c r="I30" s="127"/>
      <c r="J30" s="127"/>
      <c r="K30" s="127"/>
      <c r="L30" s="127"/>
      <c r="M30" s="127"/>
      <c r="N30" s="127"/>
    </row>
    <row r="31" spans="2:14" ht="24.75" customHeight="1" x14ac:dyDescent="0.25">
      <c r="B31" s="126"/>
      <c r="C31" s="130"/>
      <c r="D31" s="131"/>
      <c r="E31" s="127"/>
      <c r="F31" s="127"/>
      <c r="G31" s="127"/>
      <c r="H31" s="127"/>
      <c r="I31" s="127"/>
      <c r="J31" s="127"/>
      <c r="K31" s="127"/>
      <c r="L31" s="127"/>
      <c r="M31" s="127"/>
      <c r="N31" s="127"/>
    </row>
    <row r="32" spans="2:14" ht="24.75" customHeight="1" x14ac:dyDescent="0.25">
      <c r="B32" s="126"/>
      <c r="C32" s="130"/>
      <c r="D32" s="131"/>
      <c r="E32" s="127"/>
      <c r="F32" s="127"/>
      <c r="G32" s="127"/>
      <c r="H32" s="127"/>
      <c r="I32" s="127"/>
      <c r="J32" s="127"/>
      <c r="K32" s="127"/>
      <c r="L32" s="127"/>
      <c r="M32" s="127"/>
      <c r="N32" s="127"/>
    </row>
    <row r="33" spans="2:14" ht="24.75" customHeight="1" x14ac:dyDescent="0.25">
      <c r="B33" s="126"/>
      <c r="C33" s="130"/>
      <c r="D33" s="131"/>
      <c r="E33" s="127"/>
      <c r="F33" s="127"/>
      <c r="G33" s="127"/>
      <c r="H33" s="127"/>
      <c r="I33" s="127"/>
      <c r="J33" s="127"/>
      <c r="K33" s="127"/>
      <c r="L33" s="127"/>
      <c r="M33" s="127"/>
      <c r="N33" s="127"/>
    </row>
    <row r="34" spans="2:14" ht="24.75" customHeight="1" x14ac:dyDescent="0.25">
      <c r="B34" s="126"/>
      <c r="C34" s="132"/>
      <c r="D34" s="133"/>
      <c r="E34" s="91">
        <v>1</v>
      </c>
      <c r="F34" s="91">
        <v>2</v>
      </c>
      <c r="G34" s="91">
        <v>3</v>
      </c>
      <c r="H34" s="91">
        <v>4</v>
      </c>
      <c r="I34" s="91">
        <v>5</v>
      </c>
      <c r="J34" s="91">
        <v>6</v>
      </c>
      <c r="K34" s="91">
        <v>7</v>
      </c>
      <c r="L34" s="91">
        <v>8</v>
      </c>
      <c r="M34" s="91">
        <v>9</v>
      </c>
      <c r="N34" s="91">
        <v>10</v>
      </c>
    </row>
    <row r="35" spans="2:14" ht="24.75" customHeight="1" x14ac:dyDescent="0.25">
      <c r="B35" s="126" t="s">
        <v>89</v>
      </c>
      <c r="C35" s="136" t="s">
        <v>90</v>
      </c>
      <c r="D35" s="136"/>
      <c r="E35" s="94"/>
      <c r="F35" s="94"/>
      <c r="G35" s="94"/>
      <c r="H35" s="94"/>
      <c r="I35" s="94"/>
      <c r="J35" s="94"/>
      <c r="K35" s="94"/>
      <c r="L35" s="94"/>
      <c r="M35" s="94"/>
      <c r="N35" s="94"/>
    </row>
    <row r="36" spans="2:14" ht="24.75" customHeight="1" x14ac:dyDescent="0.25">
      <c r="B36" s="126"/>
      <c r="C36" s="134" t="s">
        <v>127</v>
      </c>
      <c r="D36" s="134"/>
      <c r="E36" s="94"/>
      <c r="F36" s="94"/>
      <c r="G36" s="94"/>
      <c r="H36" s="94"/>
      <c r="I36" s="94"/>
      <c r="J36" s="94"/>
      <c r="K36" s="94"/>
      <c r="L36" s="94"/>
      <c r="M36" s="94"/>
      <c r="N36" s="94"/>
    </row>
    <row r="37" spans="2:14" ht="24.75" customHeight="1" x14ac:dyDescent="0.25">
      <c r="B37" s="126"/>
      <c r="C37" s="136" t="s">
        <v>91</v>
      </c>
      <c r="D37" s="136"/>
      <c r="E37" s="94"/>
      <c r="F37" s="94"/>
      <c r="G37" s="94"/>
      <c r="H37" s="94"/>
      <c r="I37" s="94"/>
      <c r="J37" s="94"/>
      <c r="K37" s="94"/>
      <c r="L37" s="94"/>
      <c r="M37" s="94"/>
      <c r="N37" s="94"/>
    </row>
    <row r="38" spans="2:14" ht="24.75" customHeight="1" x14ac:dyDescent="0.25">
      <c r="B38" s="126"/>
      <c r="C38" s="136" t="s">
        <v>92</v>
      </c>
      <c r="D38" s="136"/>
      <c r="E38" s="94"/>
      <c r="F38" s="94"/>
      <c r="G38" s="94"/>
      <c r="H38" s="94"/>
      <c r="I38" s="94"/>
      <c r="J38" s="94"/>
      <c r="K38" s="94"/>
      <c r="L38" s="94"/>
      <c r="M38" s="94"/>
      <c r="N38" s="94"/>
    </row>
    <row r="39" spans="2:14" ht="24.75" customHeight="1" x14ac:dyDescent="0.25">
      <c r="B39" s="126"/>
      <c r="C39" s="136" t="s">
        <v>93</v>
      </c>
      <c r="D39" s="136"/>
      <c r="E39" s="94"/>
      <c r="F39" s="94"/>
      <c r="G39" s="94"/>
      <c r="H39" s="94"/>
      <c r="I39" s="94"/>
      <c r="J39" s="94"/>
      <c r="K39" s="94"/>
      <c r="L39" s="94"/>
      <c r="M39" s="94"/>
      <c r="N39" s="94"/>
    </row>
    <row r="40" spans="2:14" ht="24.75" customHeight="1" x14ac:dyDescent="0.25">
      <c r="B40" s="126"/>
      <c r="C40" s="137" t="s">
        <v>94</v>
      </c>
      <c r="D40" s="137"/>
      <c r="E40" s="94"/>
      <c r="F40" s="94"/>
      <c r="G40" s="94"/>
      <c r="H40" s="94"/>
      <c r="I40" s="94"/>
      <c r="J40" s="94"/>
      <c r="K40" s="94"/>
      <c r="L40" s="94"/>
      <c r="M40" s="94"/>
      <c r="N40" s="94"/>
    </row>
    <row r="41" spans="2:14" ht="24.75" customHeight="1" x14ac:dyDescent="0.25">
      <c r="B41" s="126"/>
      <c r="C41" s="134" t="s">
        <v>95</v>
      </c>
      <c r="D41" s="134"/>
      <c r="E41" s="94"/>
      <c r="F41" s="94"/>
      <c r="G41" s="94"/>
      <c r="H41" s="94"/>
      <c r="I41" s="94"/>
      <c r="J41" s="94"/>
      <c r="K41" s="94"/>
      <c r="L41" s="94"/>
      <c r="M41" s="94"/>
      <c r="N41" s="94"/>
    </row>
    <row r="42" spans="2:14" ht="33.75" customHeight="1" x14ac:dyDescent="0.25">
      <c r="B42" s="126"/>
      <c r="C42" s="135" t="s">
        <v>96</v>
      </c>
      <c r="D42" s="135"/>
      <c r="E42" s="94"/>
      <c r="F42" s="94"/>
      <c r="G42" s="94"/>
      <c r="H42" s="94"/>
      <c r="I42" s="94"/>
      <c r="J42" s="94"/>
      <c r="K42" s="94"/>
      <c r="L42" s="94"/>
      <c r="M42" s="94"/>
      <c r="N42" s="94"/>
    </row>
    <row r="43" spans="2:14" ht="24.75" customHeight="1" x14ac:dyDescent="0.25">
      <c r="B43" s="126"/>
      <c r="C43" s="134" t="s">
        <v>97</v>
      </c>
      <c r="D43" s="134"/>
      <c r="E43" s="94"/>
      <c r="F43" s="94"/>
      <c r="G43" s="94"/>
      <c r="H43" s="94"/>
      <c r="I43" s="94"/>
      <c r="J43" s="94"/>
      <c r="K43" s="94"/>
      <c r="L43" s="94"/>
      <c r="M43" s="94"/>
      <c r="N43" s="94"/>
    </row>
    <row r="44" spans="2:14" ht="24.75" hidden="1" customHeight="1" x14ac:dyDescent="0.55000000000000004">
      <c r="B44" s="126"/>
      <c r="C44" s="124" t="s">
        <v>10</v>
      </c>
      <c r="D44" s="124"/>
      <c r="E44" s="93">
        <f>COUNTA(E35:E43)*P_M_Score*0.1</f>
        <v>0</v>
      </c>
      <c r="F44" s="93">
        <f>COUNTA(F35:F43)*P_M_Score*0.2</f>
        <v>0</v>
      </c>
      <c r="G44" s="93">
        <f>COUNTA(G35:G43)*P_M_Score*0.3</f>
        <v>0</v>
      </c>
      <c r="H44" s="93">
        <f>COUNTA(H35:H43)*P_M_Score*0.4</f>
        <v>0</v>
      </c>
      <c r="I44" s="93">
        <f>COUNTA(I35:I43)*P_M_Score*0.5</f>
        <v>0</v>
      </c>
      <c r="J44" s="93">
        <f>COUNTA(J35:J43)*P_M_Score*0.6</f>
        <v>0</v>
      </c>
      <c r="K44" s="93">
        <f>COUNTA(K35:K43)*P_M_Score*0.7</f>
        <v>0</v>
      </c>
      <c r="L44" s="93">
        <f>COUNTA(L35:L43)*P_M_Score*0.8</f>
        <v>0</v>
      </c>
      <c r="M44" s="93">
        <f>COUNTA(M35:M43)*P_M_Score*0.9</f>
        <v>0</v>
      </c>
      <c r="N44" s="93">
        <f>COUNTA(N35:N43)*P_M_Score*1</f>
        <v>0</v>
      </c>
    </row>
    <row r="45" spans="2:14" ht="24.75" customHeight="1" x14ac:dyDescent="0.25">
      <c r="B45" s="126"/>
      <c r="C45" s="99" t="str">
        <f>IF(OR(P_M_Achievement&lt;=0.6, P_M_Achievement&gt;=0.9),"Please Add Comment for Competence rated &lt;=60% OR &gt;=90%","")</f>
        <v>Please Add Comment for Competence rated &lt;=60% OR &gt;=90%</v>
      </c>
      <c r="D45" s="99"/>
      <c r="E45" s="139"/>
      <c r="F45" s="139"/>
      <c r="G45" s="139"/>
      <c r="H45" s="139"/>
      <c r="I45" s="139"/>
      <c r="J45" s="139"/>
      <c r="K45" s="139"/>
      <c r="L45" s="139"/>
      <c r="M45" s="139"/>
      <c r="N45" s="139"/>
    </row>
    <row r="46" spans="2:14" ht="24.75" customHeight="1" x14ac:dyDescent="0.25">
      <c r="B46" s="86"/>
      <c r="C46" s="87"/>
      <c r="D46" s="87"/>
      <c r="E46" s="88"/>
      <c r="F46" s="88"/>
      <c r="G46" s="88"/>
      <c r="H46" s="88"/>
      <c r="I46" s="88"/>
      <c r="J46" s="88"/>
      <c r="K46" s="88"/>
      <c r="L46" s="88"/>
      <c r="M46" s="88"/>
      <c r="N46" s="92"/>
    </row>
    <row r="47" spans="2:14" ht="24.75" customHeight="1" x14ac:dyDescent="0.25">
      <c r="B47" s="127" t="s">
        <v>98</v>
      </c>
      <c r="C47" s="127"/>
      <c r="D47" s="127"/>
      <c r="E47" s="127"/>
      <c r="F47" s="127"/>
      <c r="G47" s="127"/>
      <c r="H47" s="127"/>
      <c r="I47" s="127"/>
      <c r="J47" s="127"/>
      <c r="K47" s="127"/>
      <c r="L47" s="127"/>
      <c r="M47" s="127"/>
      <c r="N47" s="127"/>
    </row>
    <row r="48" spans="2:14" ht="24.75" customHeight="1" x14ac:dyDescent="0.25">
      <c r="B48" s="100" t="s">
        <v>7</v>
      </c>
      <c r="C48" s="100"/>
      <c r="D48" s="100" t="s">
        <v>8</v>
      </c>
      <c r="E48" s="100"/>
      <c r="F48" s="100"/>
      <c r="G48" s="100"/>
      <c r="H48" s="100"/>
      <c r="I48" s="100"/>
      <c r="J48" s="100"/>
      <c r="K48" s="100"/>
      <c r="L48" s="100"/>
      <c r="M48" s="100"/>
      <c r="N48" s="100"/>
    </row>
    <row r="49" spans="2:14" ht="24.75" customHeight="1" x14ac:dyDescent="0.25">
      <c r="B49" s="101" t="s">
        <v>99</v>
      </c>
      <c r="C49" s="101"/>
      <c r="D49" s="101" t="s">
        <v>100</v>
      </c>
      <c r="E49" s="101"/>
      <c r="F49" s="101"/>
      <c r="G49" s="101"/>
      <c r="H49" s="101"/>
      <c r="I49" s="101"/>
      <c r="J49" s="101"/>
      <c r="K49" s="101"/>
      <c r="L49" s="101"/>
      <c r="M49" s="101"/>
      <c r="N49" s="101"/>
    </row>
    <row r="50" spans="2:14" ht="24.75" customHeight="1" x14ac:dyDescent="0.25">
      <c r="B50" s="105"/>
      <c r="C50" s="105"/>
      <c r="D50" s="107"/>
      <c r="E50" s="107"/>
      <c r="F50" s="107"/>
      <c r="G50" s="107"/>
      <c r="H50" s="107"/>
      <c r="I50" s="107"/>
      <c r="J50" s="107"/>
      <c r="K50" s="107"/>
      <c r="L50" s="107"/>
      <c r="M50" s="107"/>
      <c r="N50" s="107"/>
    </row>
    <row r="51" spans="2:14" ht="24.75" customHeight="1" x14ac:dyDescent="0.25">
      <c r="B51" s="110" t="s">
        <v>50</v>
      </c>
      <c r="C51" s="118" t="s">
        <v>101</v>
      </c>
      <c r="D51" s="119"/>
      <c r="E51" s="108" t="s">
        <v>9</v>
      </c>
      <c r="F51" s="108"/>
      <c r="G51" s="108"/>
      <c r="H51" s="108"/>
      <c r="I51" s="108"/>
      <c r="J51" s="108"/>
      <c r="K51" s="108"/>
      <c r="L51" s="108"/>
      <c r="M51" s="108"/>
      <c r="N51" s="108"/>
    </row>
    <row r="52" spans="2:14" ht="24.75" customHeight="1" x14ac:dyDescent="0.25">
      <c r="B52" s="110"/>
      <c r="C52" s="120"/>
      <c r="D52" s="121"/>
      <c r="E52" s="108"/>
      <c r="F52" s="108"/>
      <c r="G52" s="108"/>
      <c r="H52" s="108"/>
      <c r="I52" s="108"/>
      <c r="J52" s="108"/>
      <c r="K52" s="108"/>
      <c r="L52" s="108"/>
      <c r="M52" s="108"/>
      <c r="N52" s="108"/>
    </row>
    <row r="53" spans="2:14" ht="24.75" customHeight="1" x14ac:dyDescent="0.25">
      <c r="B53" s="110"/>
      <c r="C53" s="120"/>
      <c r="D53" s="121"/>
      <c r="E53" s="108"/>
      <c r="F53" s="108"/>
      <c r="G53" s="108"/>
      <c r="H53" s="108"/>
      <c r="I53" s="108"/>
      <c r="J53" s="108"/>
      <c r="K53" s="108"/>
      <c r="L53" s="108"/>
      <c r="M53" s="108"/>
      <c r="N53" s="108"/>
    </row>
    <row r="54" spans="2:14" ht="24.75" customHeight="1" x14ac:dyDescent="0.25">
      <c r="B54" s="110"/>
      <c r="C54" s="122"/>
      <c r="D54" s="123"/>
      <c r="E54" s="90">
        <v>1</v>
      </c>
      <c r="F54" s="90">
        <v>2</v>
      </c>
      <c r="G54" s="90">
        <v>3</v>
      </c>
      <c r="H54" s="90">
        <v>4</v>
      </c>
      <c r="I54" s="90">
        <v>5</v>
      </c>
      <c r="J54" s="90">
        <v>6</v>
      </c>
      <c r="K54" s="90">
        <v>7</v>
      </c>
      <c r="L54" s="90">
        <v>8</v>
      </c>
      <c r="M54" s="90">
        <v>9</v>
      </c>
      <c r="N54" s="90">
        <v>10</v>
      </c>
    </row>
    <row r="55" spans="2:14" ht="24.75" customHeight="1" x14ac:dyDescent="0.25">
      <c r="B55" s="110" t="s">
        <v>79</v>
      </c>
      <c r="C55" s="101" t="s">
        <v>102</v>
      </c>
      <c r="D55" s="101"/>
      <c r="E55" s="94"/>
      <c r="F55" s="94"/>
      <c r="G55" s="94"/>
      <c r="H55" s="94"/>
      <c r="I55" s="94"/>
      <c r="J55" s="94"/>
      <c r="K55" s="94"/>
      <c r="L55" s="94"/>
      <c r="M55" s="94"/>
      <c r="N55" s="94"/>
    </row>
    <row r="56" spans="2:14" ht="24.75" customHeight="1" x14ac:dyDescent="0.25">
      <c r="B56" s="110"/>
      <c r="C56" s="102" t="s">
        <v>103</v>
      </c>
      <c r="D56" s="102"/>
      <c r="E56" s="94"/>
      <c r="F56" s="94"/>
      <c r="G56" s="94"/>
      <c r="H56" s="94"/>
      <c r="I56" s="94"/>
      <c r="J56" s="94"/>
      <c r="K56" s="94"/>
      <c r="L56" s="94"/>
      <c r="M56" s="94"/>
      <c r="N56" s="94"/>
    </row>
    <row r="57" spans="2:14" ht="24.75" customHeight="1" x14ac:dyDescent="0.25">
      <c r="B57" s="110"/>
      <c r="C57" s="102" t="s">
        <v>104</v>
      </c>
      <c r="D57" s="102"/>
      <c r="E57" s="94"/>
      <c r="F57" s="94"/>
      <c r="G57" s="94"/>
      <c r="H57" s="94"/>
      <c r="I57" s="94"/>
      <c r="J57" s="94"/>
      <c r="K57" s="94"/>
      <c r="L57" s="94"/>
      <c r="M57" s="94"/>
      <c r="N57" s="94"/>
    </row>
    <row r="58" spans="2:14" ht="24.75" customHeight="1" x14ac:dyDescent="0.25">
      <c r="B58" s="110"/>
      <c r="C58" s="101" t="s">
        <v>105</v>
      </c>
      <c r="D58" s="101"/>
      <c r="E58" s="94"/>
      <c r="F58" s="94"/>
      <c r="G58" s="94"/>
      <c r="H58" s="94"/>
      <c r="I58" s="94"/>
      <c r="J58" s="94"/>
      <c r="K58" s="94"/>
      <c r="L58" s="94"/>
      <c r="M58" s="94"/>
      <c r="N58" s="94"/>
    </row>
    <row r="59" spans="2:14" ht="24.75" customHeight="1" x14ac:dyDescent="0.25">
      <c r="B59" s="110"/>
      <c r="C59" s="101" t="s">
        <v>106</v>
      </c>
      <c r="D59" s="101"/>
      <c r="E59" s="94"/>
      <c r="F59" s="94"/>
      <c r="G59" s="94"/>
      <c r="H59" s="94"/>
      <c r="I59" s="94"/>
      <c r="J59" s="94"/>
      <c r="K59" s="94"/>
      <c r="L59" s="94"/>
      <c r="M59" s="94"/>
      <c r="N59" s="94"/>
    </row>
    <row r="60" spans="2:14" ht="24.75" hidden="1" customHeight="1" x14ac:dyDescent="0.55000000000000004">
      <c r="B60" s="110"/>
      <c r="C60" s="98" t="s">
        <v>10</v>
      </c>
      <c r="D60" s="98"/>
      <c r="E60" s="93">
        <f>COUNTA(E55:E59)*R_O_Score*0.1</f>
        <v>0</v>
      </c>
      <c r="F60" s="93">
        <f>COUNTA(F55:F59)*R_O_Score*0.2</f>
        <v>0</v>
      </c>
      <c r="G60" s="93">
        <f>COUNTA(G55:G59)*R_O_Score*0.3</f>
        <v>0</v>
      </c>
      <c r="H60" s="93">
        <f>COUNTA(H55:H59)*R_O_Score*0.4</f>
        <v>0</v>
      </c>
      <c r="I60" s="93">
        <f>COUNTA(I55:I59)*R_O_Score*0.5</f>
        <v>0</v>
      </c>
      <c r="J60" s="93">
        <f>COUNTA(J55:J59)*R_O_Score*0.6</f>
        <v>0</v>
      </c>
      <c r="K60" s="93">
        <f>COUNTA(K55:K59)*R_O_Score*0.7</f>
        <v>0</v>
      </c>
      <c r="L60" s="93">
        <f>COUNTA(L55:L59)*R_O_Score*0.8</f>
        <v>0</v>
      </c>
      <c r="M60" s="93">
        <f>COUNTA(M55:M59)*R_O_Score*0.9</f>
        <v>0</v>
      </c>
      <c r="N60" s="93">
        <f>COUNTA(N55:N59)*R_O_Score*1</f>
        <v>0</v>
      </c>
    </row>
    <row r="61" spans="2:14" ht="24.75" customHeight="1" x14ac:dyDescent="0.25">
      <c r="B61" s="110"/>
      <c r="C61" s="99" t="str">
        <f>IF(OR(PDA&lt;=0.6, PDA&gt;=0.9),"Please Add Comment for Competence rated &lt;=60% OR &gt;=90%","")</f>
        <v>Please Add Comment for Competence rated &lt;=60% OR &gt;=90%</v>
      </c>
      <c r="D61" s="99"/>
      <c r="E61" s="109"/>
      <c r="F61" s="109"/>
      <c r="G61" s="109"/>
      <c r="H61" s="109"/>
      <c r="I61" s="109"/>
      <c r="J61" s="109"/>
      <c r="K61" s="109"/>
      <c r="L61" s="109"/>
      <c r="M61" s="109"/>
      <c r="N61" s="109"/>
    </row>
    <row r="62" spans="2:14" s="22" customFormat="1" ht="24.75" customHeight="1" x14ac:dyDescent="0.25">
      <c r="B62" s="86"/>
      <c r="C62" s="87"/>
      <c r="D62" s="87"/>
      <c r="E62" s="88"/>
      <c r="F62" s="88"/>
      <c r="G62" s="88"/>
      <c r="H62" s="88"/>
      <c r="I62" s="88"/>
      <c r="J62" s="88"/>
      <c r="K62" s="88"/>
      <c r="L62" s="88"/>
      <c r="M62" s="88"/>
      <c r="N62" s="88"/>
    </row>
    <row r="63" spans="2:14" ht="24.75" customHeight="1" x14ac:dyDescent="0.25">
      <c r="B63" s="141" t="s">
        <v>107</v>
      </c>
      <c r="C63" s="141"/>
      <c r="D63" s="141"/>
      <c r="E63" s="141"/>
      <c r="F63" s="141"/>
      <c r="G63" s="141"/>
      <c r="H63" s="141"/>
      <c r="I63" s="141"/>
      <c r="J63" s="141"/>
      <c r="K63" s="141"/>
      <c r="L63" s="141"/>
      <c r="M63" s="141"/>
      <c r="N63" s="141"/>
    </row>
    <row r="64" spans="2:14" ht="24.75" customHeight="1" x14ac:dyDescent="0.25">
      <c r="B64" s="138" t="s">
        <v>7</v>
      </c>
      <c r="C64" s="138"/>
      <c r="D64" s="138" t="s">
        <v>8</v>
      </c>
      <c r="E64" s="138"/>
      <c r="F64" s="138"/>
      <c r="G64" s="138"/>
      <c r="H64" s="138"/>
      <c r="I64" s="138"/>
      <c r="J64" s="138"/>
      <c r="K64" s="138"/>
      <c r="L64" s="138"/>
      <c r="M64" s="138"/>
      <c r="N64" s="138"/>
    </row>
    <row r="65" spans="2:14" ht="24.75" customHeight="1" x14ac:dyDescent="0.25">
      <c r="B65" s="101" t="s">
        <v>108</v>
      </c>
      <c r="C65" s="101"/>
      <c r="D65" s="106" t="s">
        <v>109</v>
      </c>
      <c r="E65" s="106"/>
      <c r="F65" s="106"/>
      <c r="G65" s="106"/>
      <c r="H65" s="106"/>
      <c r="I65" s="106"/>
      <c r="J65" s="106"/>
      <c r="K65" s="106"/>
      <c r="L65" s="106"/>
      <c r="M65" s="106"/>
      <c r="N65" s="106"/>
    </row>
    <row r="66" spans="2:14" ht="24.75" customHeight="1" x14ac:dyDescent="0.25">
      <c r="B66" s="105"/>
      <c r="C66" s="105"/>
      <c r="D66" s="106" t="s">
        <v>110</v>
      </c>
      <c r="E66" s="106"/>
      <c r="F66" s="106"/>
      <c r="G66" s="106"/>
      <c r="H66" s="106"/>
      <c r="I66" s="106"/>
      <c r="J66" s="106"/>
      <c r="K66" s="106"/>
      <c r="L66" s="106"/>
      <c r="M66" s="106"/>
      <c r="N66" s="106"/>
    </row>
    <row r="67" spans="2:14" ht="24.75" customHeight="1" x14ac:dyDescent="0.25">
      <c r="B67" s="105"/>
      <c r="C67" s="105"/>
      <c r="D67" s="107"/>
      <c r="E67" s="107"/>
      <c r="F67" s="107"/>
      <c r="G67" s="107"/>
      <c r="H67" s="107"/>
      <c r="I67" s="107"/>
      <c r="J67" s="107"/>
      <c r="K67" s="107"/>
      <c r="L67" s="107"/>
      <c r="M67" s="107"/>
      <c r="N67" s="107"/>
    </row>
    <row r="68" spans="2:14" ht="24.75" customHeight="1" x14ac:dyDescent="0.25">
      <c r="B68" s="110" t="s">
        <v>50</v>
      </c>
      <c r="C68" s="118" t="s">
        <v>111</v>
      </c>
      <c r="D68" s="119"/>
      <c r="E68" s="108" t="s">
        <v>9</v>
      </c>
      <c r="F68" s="108"/>
      <c r="G68" s="108"/>
      <c r="H68" s="108"/>
      <c r="I68" s="108"/>
      <c r="J68" s="108"/>
      <c r="K68" s="108"/>
      <c r="L68" s="108"/>
      <c r="M68" s="108"/>
      <c r="N68" s="108"/>
    </row>
    <row r="69" spans="2:14" ht="24.75" customHeight="1" x14ac:dyDescent="0.25">
      <c r="B69" s="110"/>
      <c r="C69" s="120"/>
      <c r="D69" s="121"/>
      <c r="E69" s="108"/>
      <c r="F69" s="108"/>
      <c r="G69" s="108"/>
      <c r="H69" s="108"/>
      <c r="I69" s="108"/>
      <c r="J69" s="108"/>
      <c r="K69" s="108"/>
      <c r="L69" s="108"/>
      <c r="M69" s="108"/>
      <c r="N69" s="108"/>
    </row>
    <row r="70" spans="2:14" ht="24.75" customHeight="1" x14ac:dyDescent="0.25">
      <c r="B70" s="110"/>
      <c r="C70" s="120"/>
      <c r="D70" s="121"/>
      <c r="E70" s="108"/>
      <c r="F70" s="108"/>
      <c r="G70" s="108"/>
      <c r="H70" s="108"/>
      <c r="I70" s="108"/>
      <c r="J70" s="108"/>
      <c r="K70" s="108"/>
      <c r="L70" s="108"/>
      <c r="M70" s="108"/>
      <c r="N70" s="108"/>
    </row>
    <row r="71" spans="2:14" ht="24.75" customHeight="1" x14ac:dyDescent="0.25">
      <c r="B71" s="110"/>
      <c r="C71" s="122"/>
      <c r="D71" s="123"/>
      <c r="E71" s="90">
        <v>1</v>
      </c>
      <c r="F71" s="90">
        <v>2</v>
      </c>
      <c r="G71" s="90">
        <v>3</v>
      </c>
      <c r="H71" s="90">
        <v>4</v>
      </c>
      <c r="I71" s="90">
        <v>5</v>
      </c>
      <c r="J71" s="90">
        <v>6</v>
      </c>
      <c r="K71" s="90">
        <v>7</v>
      </c>
      <c r="L71" s="90">
        <v>8</v>
      </c>
      <c r="M71" s="90">
        <v>9</v>
      </c>
      <c r="N71" s="90">
        <v>10</v>
      </c>
    </row>
    <row r="72" spans="2:14" ht="24.75" customHeight="1" x14ac:dyDescent="0.25">
      <c r="B72" s="140" t="s">
        <v>79</v>
      </c>
      <c r="C72" s="101" t="s">
        <v>112</v>
      </c>
      <c r="D72" s="101"/>
      <c r="E72" s="94"/>
      <c r="F72" s="94"/>
      <c r="G72" s="94"/>
      <c r="H72" s="94"/>
      <c r="I72" s="94"/>
      <c r="J72" s="94"/>
      <c r="K72" s="94"/>
      <c r="L72" s="94"/>
      <c r="M72" s="94"/>
      <c r="N72" s="94"/>
    </row>
    <row r="73" spans="2:14" ht="24.75" customHeight="1" x14ac:dyDescent="0.25">
      <c r="B73" s="140"/>
      <c r="C73" s="101" t="s">
        <v>113</v>
      </c>
      <c r="D73" s="101"/>
      <c r="E73" s="94"/>
      <c r="F73" s="94"/>
      <c r="G73" s="94"/>
      <c r="H73" s="94"/>
      <c r="I73" s="94"/>
      <c r="J73" s="94"/>
      <c r="K73" s="94"/>
      <c r="L73" s="94"/>
      <c r="M73" s="94"/>
      <c r="N73" s="94"/>
    </row>
    <row r="74" spans="2:14" ht="24.75" customHeight="1" x14ac:dyDescent="0.25">
      <c r="B74" s="140"/>
      <c r="C74" s="101" t="s">
        <v>114</v>
      </c>
      <c r="D74" s="101"/>
      <c r="E74" s="94"/>
      <c r="F74" s="94"/>
      <c r="G74" s="94"/>
      <c r="H74" s="94"/>
      <c r="I74" s="94"/>
      <c r="J74" s="94"/>
      <c r="K74" s="94"/>
      <c r="L74" s="94"/>
      <c r="M74" s="94"/>
      <c r="N74" s="94"/>
    </row>
    <row r="75" spans="2:14" ht="24.75" customHeight="1" x14ac:dyDescent="0.25">
      <c r="B75" s="140"/>
      <c r="C75" s="101" t="s">
        <v>115</v>
      </c>
      <c r="D75" s="101"/>
      <c r="E75" s="94"/>
      <c r="F75" s="94"/>
      <c r="G75" s="94"/>
      <c r="H75" s="94"/>
      <c r="I75" s="94"/>
      <c r="J75" s="94"/>
      <c r="K75" s="94"/>
      <c r="L75" s="94"/>
      <c r="M75" s="94"/>
      <c r="N75" s="94"/>
    </row>
    <row r="76" spans="2:14" ht="24.75" customHeight="1" x14ac:dyDescent="0.25">
      <c r="B76" s="140"/>
      <c r="C76" s="104" t="s">
        <v>116</v>
      </c>
      <c r="D76" s="104"/>
      <c r="E76" s="94"/>
      <c r="F76" s="94"/>
      <c r="G76" s="94"/>
      <c r="H76" s="94"/>
      <c r="I76" s="94"/>
      <c r="J76" s="94"/>
      <c r="K76" s="94"/>
      <c r="L76" s="94"/>
      <c r="M76" s="94"/>
      <c r="N76" s="94"/>
    </row>
    <row r="77" spans="2:14" ht="24.75" hidden="1" customHeight="1" x14ac:dyDescent="0.55000000000000004">
      <c r="B77" s="140"/>
      <c r="C77" s="98" t="s">
        <v>10</v>
      </c>
      <c r="D77" s="98"/>
      <c r="E77" s="93">
        <f>COUNTA(E72:E76)*P_D_Score*0.1</f>
        <v>0</v>
      </c>
      <c r="F77" s="93">
        <f>COUNTA(F72:F76)*P_D_Score*0.2</f>
        <v>0</v>
      </c>
      <c r="G77" s="93">
        <f>COUNTA(G72:G76)*P_D_Score*0.3</f>
        <v>0</v>
      </c>
      <c r="H77" s="93">
        <f>COUNTA(H72:H76)*P_D_Score*0.4</f>
        <v>0</v>
      </c>
      <c r="I77" s="93">
        <f>COUNTA(I72:I76)*P_D_Score*0.5</f>
        <v>0</v>
      </c>
      <c r="J77" s="93">
        <f>COUNTA(J72:J76)*P_D_Score*0.6</f>
        <v>0</v>
      </c>
      <c r="K77" s="93">
        <f>COUNTA(K72:K76)*P_D_Score*0.7</f>
        <v>0</v>
      </c>
      <c r="L77" s="93">
        <f>COUNTA(L72:L76)*P_D_Score*0.8</f>
        <v>0</v>
      </c>
      <c r="M77" s="93">
        <f>COUNTA(M72:M76)*P_D_Score*0.9</f>
        <v>0</v>
      </c>
      <c r="N77" s="93">
        <f>COUNTA(N72:N76)*P_D_Score*1</f>
        <v>0</v>
      </c>
    </row>
    <row r="78" spans="2:14" ht="24.75" customHeight="1" x14ac:dyDescent="0.25">
      <c r="B78" s="140"/>
      <c r="C78" s="99" t="str">
        <f>IF(OR(PDAchievement&lt;=0.6, PDAchievement&gt;=0.9),"Please Add Comment for Competence rated &lt;=60% OR &gt;=90%","")</f>
        <v>Please Add Comment for Competence rated &lt;=60% OR &gt;=90%</v>
      </c>
      <c r="D78" s="99"/>
      <c r="E78" s="109"/>
      <c r="F78" s="109"/>
      <c r="G78" s="109"/>
      <c r="H78" s="109"/>
      <c r="I78" s="109"/>
      <c r="J78" s="109"/>
      <c r="K78" s="109"/>
      <c r="L78" s="109"/>
      <c r="M78" s="109"/>
      <c r="N78" s="109"/>
    </row>
    <row r="79" spans="2:14" s="22" customFormat="1" ht="24.75" customHeight="1" x14ac:dyDescent="0.25">
      <c r="B79" s="89"/>
      <c r="C79" s="87"/>
      <c r="D79" s="87"/>
      <c r="E79" s="88"/>
      <c r="F79" s="88"/>
      <c r="G79" s="88"/>
      <c r="H79" s="88"/>
      <c r="I79" s="88"/>
      <c r="J79" s="88"/>
      <c r="K79" s="88"/>
      <c r="L79" s="88"/>
      <c r="M79" s="88"/>
      <c r="N79" s="88"/>
    </row>
    <row r="80" spans="2:14" ht="24.75" customHeight="1" x14ac:dyDescent="0.25">
      <c r="B80" s="103" t="s">
        <v>117</v>
      </c>
      <c r="C80" s="103"/>
      <c r="D80" s="103"/>
      <c r="E80" s="103"/>
      <c r="F80" s="103"/>
      <c r="G80" s="103"/>
      <c r="H80" s="103"/>
      <c r="I80" s="103"/>
      <c r="J80" s="103"/>
      <c r="K80" s="103"/>
      <c r="L80" s="103"/>
      <c r="M80" s="103"/>
      <c r="N80" s="103"/>
    </row>
    <row r="81" spans="2:14" ht="24.75" customHeight="1" x14ac:dyDescent="0.25">
      <c r="B81" s="100" t="s">
        <v>7</v>
      </c>
      <c r="C81" s="100"/>
      <c r="D81" s="100" t="s">
        <v>118</v>
      </c>
      <c r="E81" s="100"/>
      <c r="F81" s="100"/>
      <c r="G81" s="100"/>
      <c r="H81" s="100"/>
      <c r="I81" s="100"/>
      <c r="J81" s="100"/>
      <c r="K81" s="100"/>
      <c r="L81" s="100"/>
      <c r="M81" s="100"/>
      <c r="N81" s="100"/>
    </row>
    <row r="82" spans="2:14" ht="24.75" customHeight="1" x14ac:dyDescent="0.25">
      <c r="B82" s="101" t="s">
        <v>119</v>
      </c>
      <c r="C82" s="101"/>
      <c r="D82" s="106" t="s">
        <v>120</v>
      </c>
      <c r="E82" s="106"/>
      <c r="F82" s="106"/>
      <c r="G82" s="106"/>
      <c r="H82" s="106"/>
      <c r="I82" s="106"/>
      <c r="J82" s="106"/>
      <c r="K82" s="106"/>
      <c r="L82" s="106"/>
      <c r="M82" s="106"/>
      <c r="N82" s="106"/>
    </row>
    <row r="83" spans="2:14" ht="24.75" customHeight="1" x14ac:dyDescent="0.25">
      <c r="B83" s="110" t="s">
        <v>50</v>
      </c>
      <c r="C83" s="108" t="s">
        <v>117</v>
      </c>
      <c r="D83" s="108"/>
      <c r="E83" s="108" t="s">
        <v>9</v>
      </c>
      <c r="F83" s="108"/>
      <c r="G83" s="108"/>
      <c r="H83" s="108"/>
      <c r="I83" s="108"/>
      <c r="J83" s="108"/>
      <c r="K83" s="108"/>
      <c r="L83" s="108"/>
      <c r="M83" s="108"/>
      <c r="N83" s="108"/>
    </row>
    <row r="84" spans="2:14" ht="24.75" customHeight="1" x14ac:dyDescent="0.25">
      <c r="B84" s="110"/>
      <c r="C84" s="108"/>
      <c r="D84" s="108"/>
      <c r="E84" s="108"/>
      <c r="F84" s="108"/>
      <c r="G84" s="108"/>
      <c r="H84" s="108"/>
      <c r="I84" s="108"/>
      <c r="J84" s="108"/>
      <c r="K84" s="108"/>
      <c r="L84" s="108"/>
      <c r="M84" s="108"/>
      <c r="N84" s="108"/>
    </row>
    <row r="85" spans="2:14" ht="24.75" customHeight="1" x14ac:dyDescent="0.25">
      <c r="B85" s="110"/>
      <c r="C85" s="108"/>
      <c r="D85" s="108"/>
      <c r="E85" s="90">
        <v>1</v>
      </c>
      <c r="F85" s="90">
        <v>2</v>
      </c>
      <c r="G85" s="90">
        <v>3</v>
      </c>
      <c r="H85" s="90">
        <v>4</v>
      </c>
      <c r="I85" s="90">
        <v>5</v>
      </c>
      <c r="J85" s="90">
        <v>6</v>
      </c>
      <c r="K85" s="90">
        <v>7</v>
      </c>
      <c r="L85" s="90">
        <v>8</v>
      </c>
      <c r="M85" s="90">
        <v>9</v>
      </c>
      <c r="N85" s="90">
        <v>10</v>
      </c>
    </row>
    <row r="86" spans="2:14" ht="24.75" customHeight="1" x14ac:dyDescent="0.25">
      <c r="B86" s="140" t="s">
        <v>79</v>
      </c>
      <c r="C86" s="104" t="s">
        <v>121</v>
      </c>
      <c r="D86" s="104"/>
      <c r="E86" s="94"/>
      <c r="F86" s="94"/>
      <c r="G86" s="94"/>
      <c r="H86" s="94"/>
      <c r="I86" s="94"/>
      <c r="J86" s="94"/>
      <c r="K86" s="94"/>
      <c r="L86" s="94"/>
      <c r="M86" s="94"/>
      <c r="N86" s="94"/>
    </row>
    <row r="87" spans="2:14" ht="24.75" customHeight="1" x14ac:dyDescent="0.25">
      <c r="B87" s="140"/>
      <c r="C87" s="104" t="s">
        <v>122</v>
      </c>
      <c r="D87" s="104"/>
      <c r="E87" s="94"/>
      <c r="F87" s="94"/>
      <c r="G87" s="94"/>
      <c r="H87" s="94"/>
      <c r="I87" s="94"/>
      <c r="J87" s="94"/>
      <c r="K87" s="94"/>
      <c r="L87" s="94"/>
      <c r="M87" s="94"/>
      <c r="N87" s="94"/>
    </row>
    <row r="88" spans="2:14" ht="24.75" customHeight="1" x14ac:dyDescent="0.25">
      <c r="B88" s="140"/>
      <c r="C88" s="102" t="s">
        <v>123</v>
      </c>
      <c r="D88" s="102"/>
      <c r="E88" s="94"/>
      <c r="F88" s="94"/>
      <c r="G88" s="94"/>
      <c r="H88" s="94"/>
      <c r="I88" s="94"/>
      <c r="J88" s="94"/>
      <c r="K88" s="94"/>
      <c r="L88" s="94"/>
      <c r="M88" s="94"/>
      <c r="N88" s="94"/>
    </row>
    <row r="89" spans="2:14" ht="24.75" customHeight="1" x14ac:dyDescent="0.25">
      <c r="B89" s="140"/>
      <c r="C89" s="102" t="s">
        <v>124</v>
      </c>
      <c r="D89" s="102"/>
      <c r="E89" s="94"/>
      <c r="F89" s="94"/>
      <c r="G89" s="94"/>
      <c r="H89" s="94"/>
      <c r="I89" s="94"/>
      <c r="J89" s="94"/>
      <c r="K89" s="94"/>
      <c r="L89" s="94"/>
      <c r="M89" s="94"/>
      <c r="N89" s="94"/>
    </row>
    <row r="90" spans="2:14" ht="24.75" customHeight="1" x14ac:dyDescent="0.25">
      <c r="B90" s="140"/>
      <c r="C90" s="102" t="s">
        <v>125</v>
      </c>
      <c r="D90" s="102"/>
      <c r="E90" s="94"/>
      <c r="F90" s="94"/>
      <c r="G90" s="94"/>
      <c r="H90" s="94"/>
      <c r="I90" s="94"/>
      <c r="J90" s="94"/>
      <c r="K90" s="94"/>
      <c r="L90" s="94"/>
      <c r="M90" s="94"/>
      <c r="N90" s="94"/>
    </row>
    <row r="91" spans="2:14" ht="24.75" hidden="1" customHeight="1" x14ac:dyDescent="0.55000000000000004">
      <c r="B91" s="140"/>
      <c r="C91" s="98" t="s">
        <v>10</v>
      </c>
      <c r="D91" s="98"/>
      <c r="E91" s="93">
        <f>COUNTA(E86:E90)*Org_A_Score*0.1</f>
        <v>0</v>
      </c>
      <c r="F91" s="93">
        <f>COUNTA(F86:F90)*Org_A_Score*0.2</f>
        <v>0</v>
      </c>
      <c r="G91" s="93">
        <f>COUNTA(G86:G90)*Org_A_Score*0.3</f>
        <v>0</v>
      </c>
      <c r="H91" s="93">
        <f>COUNTA(H86:H90)*Org_A_Score*0.4</f>
        <v>0</v>
      </c>
      <c r="I91" s="93">
        <f>COUNTA(I86:I90)*Org_A_Score*0.5</f>
        <v>0</v>
      </c>
      <c r="J91" s="93">
        <f>COUNTA(J86:J90)*Org_A_Score*0.6</f>
        <v>0</v>
      </c>
      <c r="K91" s="93">
        <f>COUNTA(K86:K90)*Org_A_Score*0.7</f>
        <v>0</v>
      </c>
      <c r="L91" s="93">
        <f>COUNTA(L86:L90)*Org_A_Score*0.8</f>
        <v>0</v>
      </c>
      <c r="M91" s="93">
        <f>COUNTA(M86:M90)*Org_A_Score*0.9</f>
        <v>0</v>
      </c>
      <c r="N91" s="93">
        <f>COUNTA(N86:N90)*Org_A_Score*1</f>
        <v>0</v>
      </c>
    </row>
    <row r="92" spans="2:14" ht="24.75" customHeight="1" x14ac:dyDescent="0.25">
      <c r="B92" s="140"/>
      <c r="C92" s="99" t="str">
        <f>IF(OR(OAAchievement&lt;=0.6, OAAchievement&gt;=0.9),"Please Add Comment for Competence rated &lt;=60% OR &gt;=90%","")</f>
        <v>Please Add Comment for Competence rated &lt;=60% OR &gt;=90%</v>
      </c>
      <c r="D92" s="99"/>
      <c r="E92" s="109"/>
      <c r="F92" s="109"/>
      <c r="G92" s="109"/>
      <c r="H92" s="109"/>
      <c r="I92" s="109"/>
      <c r="J92" s="109"/>
      <c r="K92" s="109"/>
      <c r="L92" s="109"/>
      <c r="M92" s="109"/>
      <c r="N92" s="109"/>
    </row>
  </sheetData>
  <sheetProtection algorithmName="SHA-512" hashValue="bVeKoQnbWwFOCX24OHZrLrebFuK7IyjMxXJE5MfzAUqldf9AFJbHVgl6A3ULw+2xVwj4rYnUtlV+Cp+WcIR8sQ==" saltValue="sC2+MvjDP14iVLAY05PFAw==" spinCount="100000" sheet="1" objects="1" scenarios="1"/>
  <mergeCells count="106">
    <mergeCell ref="E45:N45"/>
    <mergeCell ref="B86:B92"/>
    <mergeCell ref="C86:D86"/>
    <mergeCell ref="E92:N92"/>
    <mergeCell ref="B51:B54"/>
    <mergeCell ref="E51:N53"/>
    <mergeCell ref="B55:B61"/>
    <mergeCell ref="C60:D60"/>
    <mergeCell ref="C61:D61"/>
    <mergeCell ref="E61:N61"/>
    <mergeCell ref="B63:N63"/>
    <mergeCell ref="C51:D54"/>
    <mergeCell ref="B82:C82"/>
    <mergeCell ref="D82:N82"/>
    <mergeCell ref="C72:D72"/>
    <mergeCell ref="C73:D73"/>
    <mergeCell ref="C74:D74"/>
    <mergeCell ref="C75:D75"/>
    <mergeCell ref="B72:B78"/>
    <mergeCell ref="C78:D78"/>
    <mergeCell ref="C76:D76"/>
    <mergeCell ref="B50:C50"/>
    <mergeCell ref="C89:D89"/>
    <mergeCell ref="C90:D90"/>
    <mergeCell ref="C42:D42"/>
    <mergeCell ref="C38:D38"/>
    <mergeCell ref="C39:D39"/>
    <mergeCell ref="C35:D35"/>
    <mergeCell ref="C36:D36"/>
    <mergeCell ref="C37:D37"/>
    <mergeCell ref="C40:D40"/>
    <mergeCell ref="C41:D41"/>
    <mergeCell ref="C68:D71"/>
    <mergeCell ref="C43:D43"/>
    <mergeCell ref="C44:D44"/>
    <mergeCell ref="C45:D45"/>
    <mergeCell ref="B64:C64"/>
    <mergeCell ref="B65:C65"/>
    <mergeCell ref="D64:N64"/>
    <mergeCell ref="D65:N65"/>
    <mergeCell ref="B67:C67"/>
    <mergeCell ref="D67:N67"/>
    <mergeCell ref="B68:B71"/>
    <mergeCell ref="E68:N70"/>
    <mergeCell ref="B35:B45"/>
    <mergeCell ref="B47:N47"/>
    <mergeCell ref="B49:C49"/>
    <mergeCell ref="D49:N49"/>
    <mergeCell ref="B27:N27"/>
    <mergeCell ref="B28:C28"/>
    <mergeCell ref="D28:N28"/>
    <mergeCell ref="B30:B34"/>
    <mergeCell ref="E30:N33"/>
    <mergeCell ref="C30:D34"/>
    <mergeCell ref="B29:C29"/>
    <mergeCell ref="D29:N29"/>
    <mergeCell ref="C25:D25"/>
    <mergeCell ref="E25:N25"/>
    <mergeCell ref="B8:C8"/>
    <mergeCell ref="B13:B17"/>
    <mergeCell ref="E13:N16"/>
    <mergeCell ref="C20:D20"/>
    <mergeCell ref="C21:D21"/>
    <mergeCell ref="C22:D22"/>
    <mergeCell ref="D12:N12"/>
    <mergeCell ref="D11:N11"/>
    <mergeCell ref="B10:N10"/>
    <mergeCell ref="C18:D18"/>
    <mergeCell ref="B11:C11"/>
    <mergeCell ref="B12:C12"/>
    <mergeCell ref="B18:B25"/>
    <mergeCell ref="C24:D24"/>
    <mergeCell ref="C13:D17"/>
    <mergeCell ref="C19:D19"/>
    <mergeCell ref="C23:D23"/>
    <mergeCell ref="C2:D2"/>
    <mergeCell ref="D4:H4"/>
    <mergeCell ref="D5:H5"/>
    <mergeCell ref="D6:H6"/>
    <mergeCell ref="D7:H7"/>
    <mergeCell ref="B4:C4"/>
    <mergeCell ref="B5:C5"/>
    <mergeCell ref="B6:C6"/>
    <mergeCell ref="B7:C7"/>
    <mergeCell ref="C91:D91"/>
    <mergeCell ref="C92:D92"/>
    <mergeCell ref="B48:C48"/>
    <mergeCell ref="D48:N48"/>
    <mergeCell ref="C58:D58"/>
    <mergeCell ref="C59:D59"/>
    <mergeCell ref="C55:D55"/>
    <mergeCell ref="C56:D56"/>
    <mergeCell ref="C57:D57"/>
    <mergeCell ref="C88:D88"/>
    <mergeCell ref="B80:N80"/>
    <mergeCell ref="B81:C81"/>
    <mergeCell ref="D81:N81"/>
    <mergeCell ref="C87:D87"/>
    <mergeCell ref="B66:C66"/>
    <mergeCell ref="D66:N66"/>
    <mergeCell ref="C77:D77"/>
    <mergeCell ref="D50:N50"/>
    <mergeCell ref="C83:D85"/>
    <mergeCell ref="E78:N78"/>
    <mergeCell ref="B83:B85"/>
    <mergeCell ref="E83:N84"/>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B1:G22"/>
  <sheetViews>
    <sheetView topLeftCell="A10" zoomScaleNormal="100" workbookViewId="0">
      <selection activeCell="K13" sqref="K13"/>
    </sheetView>
  </sheetViews>
  <sheetFormatPr defaultColWidth="9.140625" defaultRowHeight="15" x14ac:dyDescent="0.25"/>
  <cols>
    <col min="1" max="1" width="4.42578125" style="1" customWidth="1"/>
    <col min="2" max="2" width="3.7109375" style="1" customWidth="1"/>
    <col min="3" max="3" width="23.7109375" style="1" bestFit="1" customWidth="1"/>
    <col min="4" max="4" width="35.42578125" style="1" bestFit="1" customWidth="1"/>
    <col min="5" max="5" width="39.5703125" style="1" bestFit="1" customWidth="1"/>
    <col min="6" max="6" width="20" style="1" customWidth="1"/>
    <col min="7" max="7" width="3.7109375" style="1" customWidth="1"/>
    <col min="8" max="16384" width="9.140625" style="1"/>
  </cols>
  <sheetData>
    <row r="1" spans="2:7" ht="38.25" customHeight="1" x14ac:dyDescent="0.55000000000000004">
      <c r="D1" s="146" t="s">
        <v>64</v>
      </c>
      <c r="E1" s="146"/>
    </row>
    <row r="2" spans="2:7" ht="9.75" customHeight="1" thickBot="1" x14ac:dyDescent="0.6">
      <c r="D2" s="37"/>
      <c r="E2" s="37"/>
    </row>
    <row r="3" spans="2:7" ht="25.5" customHeight="1" x14ac:dyDescent="0.65">
      <c r="B3" s="45"/>
      <c r="C3" s="46" t="s">
        <v>56</v>
      </c>
      <c r="D3" s="47"/>
      <c r="E3" s="48"/>
      <c r="F3" s="48"/>
      <c r="G3" s="49"/>
    </row>
    <row r="4" spans="2:7" ht="23.25" customHeight="1" x14ac:dyDescent="0.65">
      <c r="B4" s="50"/>
      <c r="C4" s="51" t="str">
        <f>CONCATENATE(IF(Controlling_Achievement&lt;=0.7,"Controlling and Monitoring","")," ,  ",IF(Coaching_Achievement&lt;=0.7,"Coaching and Mentoring","")," ,  ",IF(ACC_Achievement&lt;=0.7,"Accountability","")," , ",IF(Q_F_Achievement&lt;=0.7,"Quality Focus","")," , ",IF(External_Achievement&lt;=0.7,"External/Internal Customer Focus",""))</f>
        <v>Controlling and Monitoring ,  Coaching and Mentoring ,  Accountability , Quality Focus , External/Internal Customer Focus</v>
      </c>
      <c r="D4" s="52"/>
      <c r="E4" s="52"/>
      <c r="F4" s="52"/>
      <c r="G4" s="53"/>
    </row>
    <row r="5" spans="2:7" ht="12.75" customHeight="1" x14ac:dyDescent="0.55000000000000004">
      <c r="B5" s="50"/>
      <c r="C5" s="52"/>
      <c r="D5" s="52"/>
      <c r="E5" s="52"/>
      <c r="F5" s="52"/>
      <c r="G5" s="53"/>
    </row>
    <row r="6" spans="2:7" ht="15.75" customHeight="1" x14ac:dyDescent="0.55000000000000004">
      <c r="B6" s="50"/>
      <c r="C6" s="142" t="s">
        <v>34</v>
      </c>
      <c r="D6" s="142"/>
      <c r="E6" s="142"/>
      <c r="F6" s="52"/>
      <c r="G6" s="53"/>
    </row>
    <row r="7" spans="2:7" ht="27.75" customHeight="1" x14ac:dyDescent="0.55000000000000004">
      <c r="B7" s="50"/>
      <c r="C7" s="10" t="s">
        <v>29</v>
      </c>
      <c r="D7" s="15" t="s">
        <v>27</v>
      </c>
      <c r="E7" s="9" t="s">
        <v>25</v>
      </c>
      <c r="F7" s="9" t="s">
        <v>26</v>
      </c>
      <c r="G7" s="53"/>
    </row>
    <row r="8" spans="2:7" ht="14.45" x14ac:dyDescent="0.55000000000000004">
      <c r="B8" s="50"/>
      <c r="C8" s="26"/>
      <c r="D8" s="27"/>
      <c r="E8" s="27"/>
      <c r="F8" s="27"/>
      <c r="G8" s="53"/>
    </row>
    <row r="9" spans="2:7" ht="14.45" x14ac:dyDescent="0.55000000000000004">
      <c r="B9" s="50"/>
      <c r="C9" s="26"/>
      <c r="D9" s="27"/>
      <c r="E9" s="27"/>
      <c r="F9" s="27"/>
      <c r="G9" s="53"/>
    </row>
    <row r="10" spans="2:7" ht="14.45" x14ac:dyDescent="0.55000000000000004">
      <c r="B10" s="50"/>
      <c r="C10" s="26"/>
      <c r="D10" s="27"/>
      <c r="E10" s="27"/>
      <c r="F10" s="27"/>
      <c r="G10" s="53"/>
    </row>
    <row r="11" spans="2:7" ht="14.45" x14ac:dyDescent="0.55000000000000004">
      <c r="B11" s="50"/>
      <c r="C11" s="26"/>
      <c r="D11" s="27"/>
      <c r="E11" s="27"/>
      <c r="F11" s="27"/>
      <c r="G11" s="53"/>
    </row>
    <row r="12" spans="2:7" ht="14.45" x14ac:dyDescent="0.55000000000000004">
      <c r="B12" s="50"/>
      <c r="C12" s="26"/>
      <c r="D12" s="27"/>
      <c r="E12" s="27"/>
      <c r="F12" s="27"/>
      <c r="G12" s="53"/>
    </row>
    <row r="13" spans="2:7" ht="14.45" x14ac:dyDescent="0.55000000000000004">
      <c r="B13" s="50"/>
      <c r="C13" s="52"/>
      <c r="D13" s="52"/>
      <c r="E13" s="52"/>
      <c r="F13" s="52"/>
      <c r="G13" s="53"/>
    </row>
    <row r="14" spans="2:7" ht="15.95" thickBot="1" x14ac:dyDescent="0.65">
      <c r="B14" s="50"/>
      <c r="C14" s="54" t="s">
        <v>33</v>
      </c>
      <c r="D14" s="52"/>
      <c r="E14" s="52"/>
      <c r="F14" s="52"/>
      <c r="G14" s="53"/>
    </row>
    <row r="15" spans="2:7" ht="59.25" customHeight="1" thickBot="1" x14ac:dyDescent="0.6">
      <c r="B15" s="50"/>
      <c r="C15" s="143"/>
      <c r="D15" s="144"/>
      <c r="E15" s="145"/>
      <c r="F15" s="52"/>
      <c r="G15" s="53"/>
    </row>
    <row r="16" spans="2:7" ht="14.45" x14ac:dyDescent="0.55000000000000004">
      <c r="B16" s="50"/>
      <c r="C16" s="52"/>
      <c r="D16" s="52"/>
      <c r="E16" s="52"/>
      <c r="F16" s="52"/>
      <c r="G16" s="53"/>
    </row>
    <row r="17" spans="2:7" ht="15.75" customHeight="1" x14ac:dyDescent="0.25">
      <c r="B17" s="50"/>
      <c r="C17" s="142" t="s">
        <v>28</v>
      </c>
      <c r="D17" s="142"/>
      <c r="E17" s="142"/>
      <c r="F17" s="52"/>
      <c r="G17" s="53"/>
    </row>
    <row r="18" spans="2:7" x14ac:dyDescent="0.25">
      <c r="B18" s="50"/>
      <c r="C18" s="15" t="s">
        <v>27</v>
      </c>
      <c r="D18" s="9" t="s">
        <v>25</v>
      </c>
      <c r="E18" s="9" t="s">
        <v>26</v>
      </c>
      <c r="F18" s="52"/>
      <c r="G18" s="53"/>
    </row>
    <row r="19" spans="2:7" x14ac:dyDescent="0.25">
      <c r="B19" s="50"/>
      <c r="C19" s="26"/>
      <c r="D19" s="26"/>
      <c r="E19" s="26"/>
      <c r="F19" s="52"/>
      <c r="G19" s="53"/>
    </row>
    <row r="20" spans="2:7" x14ac:dyDescent="0.25">
      <c r="B20" s="50"/>
      <c r="C20" s="26"/>
      <c r="D20" s="26"/>
      <c r="E20" s="26"/>
      <c r="F20" s="52"/>
      <c r="G20" s="53"/>
    </row>
    <row r="21" spans="2:7" x14ac:dyDescent="0.25">
      <c r="B21" s="50"/>
      <c r="C21" s="26"/>
      <c r="D21" s="26"/>
      <c r="E21" s="26"/>
      <c r="F21" s="52"/>
      <c r="G21" s="53"/>
    </row>
    <row r="22" spans="2:7" ht="15.75" thickBot="1" x14ac:dyDescent="0.3">
      <c r="B22" s="55"/>
      <c r="C22" s="56"/>
      <c r="D22" s="56"/>
      <c r="E22" s="56"/>
      <c r="F22" s="57"/>
      <c r="G22" s="58"/>
    </row>
  </sheetData>
  <sheetProtection algorithmName="SHA-512" hashValue="VOYp0oGp3u4/lOgRvhrrClXmf+5NSE9J9SIWDo2rYGWT/q5P2azMS8Am9mIuCFWguvRLjXIdAPRXENOW4J2Y7A==" saltValue="QbOpN6ZalUCAi80h6Q4P9Q==" spinCount="100000" sheet="1" objects="1" scenarios="1"/>
  <dataConsolidate/>
  <mergeCells count="4">
    <mergeCell ref="C17:E17"/>
    <mergeCell ref="C15:E15"/>
    <mergeCell ref="C6:E6"/>
    <mergeCell ref="D1:E1"/>
  </mergeCells>
  <dataValidations count="3">
    <dataValidation type="list" allowBlank="1" showInputMessage="1" showErrorMessage="1" sqref="E7:E12">
      <formula1>"Training ( Off the Job) / Workshop / Seminar, Coaching / Mentoring, Self-Learning / Reading / E- Learning, On-the-job training / Shadowing / Knowledge Sharing, Professional Qualifications "</formula1>
    </dataValidation>
    <dataValidation type="list" allowBlank="1" showInputMessage="1" showErrorMessage="1" sqref="F7:F12 E13:E14 E16:E1048576 E1:E6">
      <formula1>"Q1, Q2, Q3, Q4"</formula1>
    </dataValidation>
    <dataValidation type="list" allowBlank="1" showInputMessage="1" showErrorMessage="1" sqref="C8:C12">
      <formula1>"Adaptability, Interpersonal Skills, Delivering Results, Continuous Learning, External / Internal Customer Focus"</formula1>
    </dataValidation>
  </dataValidation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B2:G9"/>
  <sheetViews>
    <sheetView workbookViewId="0">
      <selection activeCell="B9" sqref="B9"/>
    </sheetView>
  </sheetViews>
  <sheetFormatPr defaultColWidth="9.140625" defaultRowHeight="15" x14ac:dyDescent="0.25"/>
  <cols>
    <col min="1" max="1" width="3.42578125" style="1" customWidth="1"/>
    <col min="2" max="2" width="50.28515625" style="1" customWidth="1"/>
    <col min="3" max="3" width="23.7109375" style="1" customWidth="1"/>
    <col min="4" max="7" width="23" style="1" customWidth="1"/>
    <col min="8" max="16384" width="9.140625" style="1"/>
  </cols>
  <sheetData>
    <row r="2" spans="2:7" ht="31.5" customHeight="1" thickBot="1" x14ac:dyDescent="0.6">
      <c r="B2" s="149" t="s">
        <v>65</v>
      </c>
      <c r="C2" s="149"/>
      <c r="D2" s="149"/>
    </row>
    <row r="3" spans="2:7" ht="14.65" thickBot="1" x14ac:dyDescent="0.6">
      <c r="B3" s="42" t="s">
        <v>39</v>
      </c>
      <c r="C3" s="43" t="s">
        <v>40</v>
      </c>
      <c r="D3" s="43" t="s">
        <v>41</v>
      </c>
      <c r="E3" s="43" t="s">
        <v>42</v>
      </c>
      <c r="F3" s="43" t="s">
        <v>43</v>
      </c>
      <c r="G3" s="43" t="s">
        <v>44</v>
      </c>
    </row>
    <row r="4" spans="2:7" ht="39" customHeight="1" thickBot="1" x14ac:dyDescent="0.6">
      <c r="B4" s="38" t="s">
        <v>47</v>
      </c>
      <c r="C4" s="39"/>
      <c r="D4" s="41"/>
      <c r="E4" s="39"/>
      <c r="F4" s="39"/>
      <c r="G4" s="39"/>
    </row>
    <row r="5" spans="2:7" ht="39" customHeight="1" thickBot="1" x14ac:dyDescent="0.6">
      <c r="B5" s="38" t="s">
        <v>48</v>
      </c>
      <c r="C5" s="39"/>
      <c r="D5" s="41"/>
      <c r="E5" s="39"/>
      <c r="F5" s="39"/>
      <c r="G5" s="39"/>
    </row>
    <row r="6" spans="2:7" ht="39" customHeight="1" thickBot="1" x14ac:dyDescent="0.6">
      <c r="B6" s="38" t="s">
        <v>49</v>
      </c>
      <c r="C6" s="39"/>
      <c r="D6" s="41"/>
      <c r="E6" s="39"/>
      <c r="F6" s="39"/>
      <c r="G6" s="39"/>
    </row>
    <row r="7" spans="2:7" ht="39" customHeight="1" thickBot="1" x14ac:dyDescent="0.6">
      <c r="B7" s="38" t="s">
        <v>45</v>
      </c>
      <c r="C7" s="39"/>
      <c r="D7" s="41"/>
      <c r="E7" s="39"/>
      <c r="F7" s="39"/>
      <c r="G7" s="39"/>
    </row>
    <row r="8" spans="2:7" ht="39" customHeight="1" thickBot="1" x14ac:dyDescent="0.6">
      <c r="B8" s="38" t="s">
        <v>46</v>
      </c>
      <c r="C8" s="39"/>
      <c r="D8" s="41"/>
      <c r="E8" s="39"/>
      <c r="F8" s="39"/>
      <c r="G8" s="39"/>
    </row>
    <row r="9" spans="2:7" ht="36.75" customHeight="1" thickBot="1" x14ac:dyDescent="0.6">
      <c r="B9" s="38"/>
      <c r="C9" s="40"/>
      <c r="D9" s="147"/>
      <c r="E9" s="147"/>
      <c r="F9" s="147"/>
      <c r="G9" s="148"/>
    </row>
  </sheetData>
  <sheetProtection algorithmName="SHA-512" hashValue="ix+1PqWmw/5fQ67HBpTjKPMGuU1aaaTu36pV29fw6cEr1rFYgHD1y1Bnr+XVumQBc673Z0LwPyqAjVcOwN/wOQ==" saltValue="oyY+gg/j50EAUyhrK3T9sg==" spinCount="100000" sheet="1" objects="1" scenarios="1"/>
  <mergeCells count="2">
    <mergeCell ref="D9:G9"/>
    <mergeCell ref="B2:D2"/>
  </mergeCells>
  <dataValidations count="1">
    <dataValidation type="list" allowBlank="1" showInputMessage="1" showErrorMessage="1" sqref="C1 C3:C1048576">
      <formula1>"People, Personal, System, Operations, Financial, Customer"</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B1:N34"/>
  <sheetViews>
    <sheetView topLeftCell="A7" zoomScale="90" zoomScaleNormal="90" workbookViewId="0">
      <selection activeCell="C23" sqref="C23"/>
    </sheetView>
  </sheetViews>
  <sheetFormatPr defaultColWidth="9.140625" defaultRowHeight="15" x14ac:dyDescent="0.25"/>
  <cols>
    <col min="1" max="1" width="3.140625" style="16" customWidth="1"/>
    <col min="2" max="2" width="2.85546875" style="16" customWidth="1"/>
    <col min="3" max="3" width="39.85546875" style="16" customWidth="1"/>
    <col min="4" max="5" width="16.140625" style="16" customWidth="1"/>
    <col min="6" max="6" width="15" style="16" bestFit="1" customWidth="1"/>
    <col min="7" max="10" width="9.140625" style="16"/>
    <col min="11" max="11" width="2.85546875" style="16" customWidth="1"/>
    <col min="12" max="12" width="9.140625" style="16"/>
    <col min="13" max="13" width="15" style="16" hidden="1" customWidth="1"/>
    <col min="14" max="14" width="34.42578125" style="16" hidden="1" customWidth="1"/>
    <col min="15" max="16384" width="9.140625" style="16"/>
  </cols>
  <sheetData>
    <row r="1" spans="2:14" ht="26.25" x14ac:dyDescent="0.25">
      <c r="C1" s="85"/>
      <c r="D1" s="83" t="s">
        <v>129</v>
      </c>
      <c r="E1" s="84"/>
      <c r="F1" s="84"/>
    </row>
    <row r="3" spans="2:14" ht="15.75" thickBot="1" x14ac:dyDescent="0.3"/>
    <row r="4" spans="2:14" x14ac:dyDescent="0.25">
      <c r="B4" s="59"/>
      <c r="C4" s="60"/>
      <c r="D4" s="60"/>
      <c r="E4" s="60"/>
      <c r="F4" s="60"/>
      <c r="G4" s="60"/>
      <c r="H4" s="60"/>
      <c r="I4" s="60"/>
      <c r="J4" s="60"/>
      <c r="K4" s="61"/>
    </row>
    <row r="5" spans="2:14" s="25" customFormat="1" ht="17.25" x14ac:dyDescent="0.25">
      <c r="B5" s="62"/>
      <c r="C5" s="63" t="s">
        <v>130</v>
      </c>
      <c r="D5" s="64"/>
      <c r="E5" s="64"/>
      <c r="F5" s="64"/>
      <c r="G5" s="64"/>
      <c r="H5" s="64"/>
      <c r="I5" s="64"/>
      <c r="J5" s="64"/>
      <c r="K5" s="65"/>
      <c r="M5" s="28" t="s">
        <v>57</v>
      </c>
      <c r="N5" s="28" t="s">
        <v>58</v>
      </c>
    </row>
    <row r="6" spans="2:14" x14ac:dyDescent="0.25">
      <c r="B6" s="66"/>
      <c r="C6" s="17" t="s">
        <v>51</v>
      </c>
      <c r="D6" s="17" t="s">
        <v>53</v>
      </c>
      <c r="E6" s="17" t="s">
        <v>30</v>
      </c>
      <c r="F6" s="20"/>
      <c r="G6" s="20"/>
      <c r="H6" s="20"/>
      <c r="I6" s="20"/>
      <c r="J6" s="20"/>
      <c r="K6" s="67"/>
      <c r="M6" s="29">
        <v>0.1</v>
      </c>
      <c r="N6" s="30" t="s">
        <v>59</v>
      </c>
    </row>
    <row r="7" spans="2:14" x14ac:dyDescent="0.25">
      <c r="B7" s="66"/>
      <c r="C7" s="96"/>
      <c r="D7" s="96"/>
      <c r="E7" s="82"/>
      <c r="F7" s="20"/>
      <c r="G7" s="20"/>
      <c r="H7" s="20"/>
      <c r="I7" s="20"/>
      <c r="J7" s="20"/>
      <c r="K7" s="67"/>
      <c r="M7" s="29"/>
      <c r="N7" s="30"/>
    </row>
    <row r="8" spans="2:14" x14ac:dyDescent="0.25">
      <c r="B8" s="66"/>
      <c r="C8" s="96"/>
      <c r="D8" s="96"/>
      <c r="E8" s="82"/>
      <c r="F8" s="20"/>
      <c r="G8" s="20"/>
      <c r="H8" s="20"/>
      <c r="I8" s="20"/>
      <c r="J8" s="20"/>
      <c r="K8" s="67"/>
      <c r="M8" s="29"/>
      <c r="N8" s="30"/>
    </row>
    <row r="9" spans="2:14" x14ac:dyDescent="0.25">
      <c r="B9" s="66"/>
      <c r="C9" s="96"/>
      <c r="D9" s="96"/>
      <c r="E9" s="82"/>
      <c r="F9" s="20"/>
      <c r="G9" s="20"/>
      <c r="H9" s="20"/>
      <c r="I9" s="20"/>
      <c r="J9" s="20"/>
      <c r="K9" s="67"/>
      <c r="M9" s="29"/>
      <c r="N9" s="30"/>
    </row>
    <row r="10" spans="2:14" x14ac:dyDescent="0.25">
      <c r="B10" s="66"/>
      <c r="C10" s="96"/>
      <c r="D10" s="82"/>
      <c r="E10" s="82"/>
      <c r="F10" s="68"/>
      <c r="G10" s="68"/>
      <c r="H10" s="20"/>
      <c r="I10" s="20"/>
      <c r="J10" s="20"/>
      <c r="K10" s="67"/>
      <c r="M10" s="29">
        <v>0.60009999999999997</v>
      </c>
      <c r="N10" s="30" t="s">
        <v>60</v>
      </c>
    </row>
    <row r="11" spans="2:14" x14ac:dyDescent="0.25">
      <c r="B11" s="66"/>
      <c r="C11" s="96"/>
      <c r="D11" s="82"/>
      <c r="E11" s="82"/>
      <c r="F11" s="68"/>
      <c r="G11" s="68"/>
      <c r="H11" s="20"/>
      <c r="I11" s="20"/>
      <c r="J11" s="20"/>
      <c r="K11" s="67"/>
      <c r="M11" s="29">
        <v>0.70009999999999994</v>
      </c>
      <c r="N11" s="30" t="s">
        <v>61</v>
      </c>
    </row>
    <row r="12" spans="2:14" ht="17.25" x14ac:dyDescent="0.25">
      <c r="B12" s="66"/>
      <c r="C12" s="32" t="s">
        <v>54</v>
      </c>
      <c r="D12" s="32"/>
      <c r="E12" s="33">
        <f>IF((SUMPRODUCT(D7:D11*E7:E11))/2&gt;0.5,0.5,(SUMPRODUCT(D7:D11*E7:E11))/2)</f>
        <v>0</v>
      </c>
      <c r="F12" s="20"/>
      <c r="G12" s="20"/>
      <c r="H12" s="20"/>
      <c r="I12" s="20"/>
      <c r="J12" s="20"/>
      <c r="K12" s="67"/>
    </row>
    <row r="13" spans="2:14" ht="17.25" x14ac:dyDescent="0.3">
      <c r="B13" s="66"/>
      <c r="C13" s="69" t="s">
        <v>62</v>
      </c>
      <c r="D13" s="20"/>
      <c r="E13" s="20"/>
      <c r="F13" s="20"/>
      <c r="G13" s="20"/>
      <c r="H13" s="20"/>
      <c r="I13" s="20"/>
      <c r="J13" s="20"/>
      <c r="K13" s="67"/>
    </row>
    <row r="14" spans="2:14" x14ac:dyDescent="0.25">
      <c r="B14" s="66"/>
      <c r="C14" s="17" t="s">
        <v>29</v>
      </c>
      <c r="D14" s="17" t="s">
        <v>30</v>
      </c>
      <c r="E14" s="20"/>
      <c r="F14" s="20"/>
      <c r="G14" s="20"/>
      <c r="H14" s="20"/>
      <c r="I14" s="20"/>
      <c r="J14" s="20"/>
      <c r="K14" s="67"/>
      <c r="M14" s="17"/>
      <c r="N14" s="17" t="s">
        <v>31</v>
      </c>
    </row>
    <row r="15" spans="2:14" x14ac:dyDescent="0.25">
      <c r="B15" s="66"/>
      <c r="C15" s="18" t="s">
        <v>76</v>
      </c>
      <c r="D15" s="19">
        <f>SUM(P_O_Sum)/1000</f>
        <v>0</v>
      </c>
      <c r="E15" s="20"/>
      <c r="F15" s="20"/>
      <c r="G15" s="20"/>
      <c r="H15" s="20"/>
      <c r="I15" s="20"/>
      <c r="J15" s="20"/>
      <c r="K15" s="67"/>
      <c r="M15" s="18"/>
      <c r="N15" s="18">
        <f>(5000/5)/COUNTA(Planning_Organizaing)</f>
        <v>166.66666666666666</v>
      </c>
    </row>
    <row r="16" spans="2:14" x14ac:dyDescent="0.25">
      <c r="B16" s="66"/>
      <c r="C16" s="18" t="s">
        <v>86</v>
      </c>
      <c r="D16" s="19">
        <f>SUM(P_M_Sum)/1000</f>
        <v>0</v>
      </c>
      <c r="E16" s="20"/>
      <c r="F16" s="20"/>
      <c r="G16" s="20"/>
      <c r="H16" s="20"/>
      <c r="I16" s="20"/>
      <c r="J16" s="20"/>
      <c r="K16" s="67"/>
      <c r="M16" s="18"/>
      <c r="N16" s="18">
        <f>(5000/5)/COUNTA(People_Management)</f>
        <v>111.11111111111111</v>
      </c>
    </row>
    <row r="17" spans="2:14" x14ac:dyDescent="0.25">
      <c r="B17" s="66"/>
      <c r="C17" s="18" t="s">
        <v>101</v>
      </c>
      <c r="D17" s="19">
        <f>SUM(R_O_Sum)/1000</f>
        <v>0</v>
      </c>
      <c r="E17" s="20"/>
      <c r="F17" s="20"/>
      <c r="G17" s="20"/>
      <c r="H17" s="20"/>
      <c r="I17" s="20"/>
      <c r="J17" s="20"/>
      <c r="K17" s="67"/>
      <c r="M17" s="18"/>
      <c r="N17" s="18">
        <f>(5000/5)/COUNTA(Result_Orientation)</f>
        <v>200</v>
      </c>
    </row>
    <row r="18" spans="2:14" x14ac:dyDescent="0.25">
      <c r="B18" s="66"/>
      <c r="C18" s="18" t="s">
        <v>128</v>
      </c>
      <c r="D18" s="19">
        <f>SUM(P_D_M_SUM)/1000</f>
        <v>0</v>
      </c>
      <c r="E18" s="20"/>
      <c r="F18" s="20"/>
      <c r="G18" s="20"/>
      <c r="H18" s="20"/>
      <c r="I18" s="20"/>
      <c r="J18" s="20"/>
      <c r="K18" s="67"/>
      <c r="M18" s="18"/>
      <c r="N18" s="18">
        <f>(5000/5)/COUNTA(PS_DM)</f>
        <v>200</v>
      </c>
    </row>
    <row r="19" spans="2:14" x14ac:dyDescent="0.25">
      <c r="B19" s="66"/>
      <c r="C19" s="24" t="s">
        <v>117</v>
      </c>
      <c r="D19" s="19">
        <f>SUM(ORG_SUM)/1000</f>
        <v>0</v>
      </c>
      <c r="E19" s="20"/>
      <c r="F19" s="20"/>
      <c r="G19" s="20"/>
      <c r="H19" s="20"/>
      <c r="I19" s="20"/>
      <c r="J19" s="20"/>
      <c r="K19" s="67"/>
      <c r="M19" s="18"/>
      <c r="N19" s="18">
        <f>(5000/5)/COUNTA(Org_Awareness)</f>
        <v>200</v>
      </c>
    </row>
    <row r="20" spans="2:14" ht="17.25" x14ac:dyDescent="0.25">
      <c r="B20" s="66"/>
      <c r="C20" s="31" t="s">
        <v>52</v>
      </c>
      <c r="D20" s="36">
        <f>(SUM(P_O_Sum)+SUM(P_M_Sum)+SUM(R_O_Sum)+SUM(P_D_M_SUM)+SUM(ORG_SUM))/5000*0.5</f>
        <v>0</v>
      </c>
      <c r="E20" s="20"/>
      <c r="F20" s="20"/>
      <c r="G20" s="20"/>
      <c r="H20" s="20"/>
      <c r="I20" s="20"/>
      <c r="J20" s="20"/>
      <c r="K20" s="67"/>
      <c r="M20" s="35"/>
      <c r="N20" s="35"/>
    </row>
    <row r="21" spans="2:14" ht="15.75" thickBot="1" x14ac:dyDescent="0.3">
      <c r="B21" s="66"/>
      <c r="C21" s="20"/>
      <c r="D21" s="20"/>
      <c r="E21" s="20"/>
      <c r="F21" s="20"/>
      <c r="G21" s="20"/>
      <c r="H21" s="20"/>
      <c r="I21" s="20"/>
      <c r="J21" s="20"/>
      <c r="K21" s="67"/>
    </row>
    <row r="22" spans="2:14" ht="15.75" thickBot="1" x14ac:dyDescent="0.3">
      <c r="B22" s="66"/>
      <c r="C22" s="152" t="s">
        <v>131</v>
      </c>
      <c r="D22" s="153"/>
      <c r="E22" s="20"/>
      <c r="F22" s="20"/>
      <c r="G22" s="20"/>
      <c r="H22" s="20"/>
      <c r="I22" s="20"/>
      <c r="J22" s="20"/>
      <c r="K22" s="67"/>
    </row>
    <row r="23" spans="2:14" ht="15.75" thickBot="1" x14ac:dyDescent="0.3">
      <c r="B23" s="66"/>
      <c r="C23" s="70" t="s">
        <v>35</v>
      </c>
      <c r="D23" s="20"/>
      <c r="E23" s="20"/>
      <c r="F23" s="20"/>
      <c r="G23" s="71" t="s">
        <v>36</v>
      </c>
      <c r="H23" s="20"/>
      <c r="I23" s="20"/>
      <c r="J23" s="20"/>
      <c r="K23" s="67"/>
    </row>
    <row r="24" spans="2:14" ht="20.25" thickBot="1" x14ac:dyDescent="0.3">
      <c r="B24" s="66"/>
      <c r="C24" s="150">
        <f>D20+E12</f>
        <v>0</v>
      </c>
      <c r="D24" s="151"/>
      <c r="E24" s="20"/>
      <c r="F24" s="20"/>
      <c r="G24" s="154" t="e">
        <f>VLOOKUP(C24,M5:N11,2)</f>
        <v>#N/A</v>
      </c>
      <c r="H24" s="155"/>
      <c r="I24" s="155"/>
      <c r="J24" s="156"/>
      <c r="K24" s="67"/>
    </row>
    <row r="25" spans="2:14" x14ac:dyDescent="0.25">
      <c r="B25" s="66"/>
      <c r="C25" s="20"/>
      <c r="D25" s="20"/>
      <c r="E25" s="20"/>
      <c r="F25" s="20"/>
      <c r="G25" s="20"/>
      <c r="H25" s="20"/>
      <c r="I25" s="20"/>
      <c r="J25" s="20"/>
      <c r="K25" s="67"/>
    </row>
    <row r="26" spans="2:14" ht="18" thickBot="1" x14ac:dyDescent="0.35">
      <c r="B26" s="66"/>
      <c r="C26" s="72" t="s">
        <v>37</v>
      </c>
      <c r="D26" s="20"/>
      <c r="E26" s="20"/>
      <c r="F26" s="20"/>
      <c r="G26" s="20"/>
      <c r="H26" s="20"/>
      <c r="I26" s="20"/>
      <c r="J26" s="20"/>
      <c r="K26" s="67"/>
    </row>
    <row r="27" spans="2:14" ht="15.75" thickBot="1" x14ac:dyDescent="0.3">
      <c r="B27" s="66"/>
      <c r="C27" s="157"/>
      <c r="D27" s="158"/>
      <c r="E27" s="158"/>
      <c r="F27" s="158"/>
      <c r="G27" s="158"/>
      <c r="H27" s="158"/>
      <c r="I27" s="158"/>
      <c r="J27" s="159"/>
      <c r="K27" s="67"/>
    </row>
    <row r="28" spans="2:14" x14ac:dyDescent="0.25">
      <c r="B28" s="66"/>
      <c r="C28" s="20"/>
      <c r="D28" s="20"/>
      <c r="E28" s="20"/>
      <c r="F28" s="20"/>
      <c r="G28" s="20"/>
      <c r="H28" s="20"/>
      <c r="I28" s="20"/>
      <c r="J28" s="20"/>
      <c r="K28" s="67"/>
    </row>
    <row r="29" spans="2:14" ht="18" thickBot="1" x14ac:dyDescent="0.35">
      <c r="B29" s="66"/>
      <c r="C29" s="72" t="s">
        <v>38</v>
      </c>
      <c r="D29" s="20"/>
      <c r="E29" s="20"/>
      <c r="F29" s="20"/>
      <c r="G29" s="20"/>
      <c r="H29" s="20"/>
      <c r="I29" s="20"/>
      <c r="J29" s="20"/>
      <c r="K29" s="67"/>
    </row>
    <row r="30" spans="2:14" ht="15.75" thickBot="1" x14ac:dyDescent="0.3">
      <c r="B30" s="66"/>
      <c r="C30" s="157"/>
      <c r="D30" s="158"/>
      <c r="E30" s="158"/>
      <c r="F30" s="158"/>
      <c r="G30" s="158"/>
      <c r="H30" s="158"/>
      <c r="I30" s="158"/>
      <c r="J30" s="159"/>
      <c r="K30" s="67"/>
    </row>
    <row r="31" spans="2:14" x14ac:dyDescent="0.25">
      <c r="B31" s="66"/>
      <c r="C31" s="78"/>
      <c r="D31" s="20"/>
      <c r="E31" s="20"/>
      <c r="F31" s="78"/>
      <c r="G31" s="78"/>
      <c r="H31" s="78"/>
      <c r="I31" s="78"/>
      <c r="J31" s="78"/>
      <c r="K31" s="67"/>
    </row>
    <row r="32" spans="2:14" s="21" customFormat="1" x14ac:dyDescent="0.25">
      <c r="B32" s="73"/>
      <c r="C32" s="79" t="s">
        <v>71</v>
      </c>
      <c r="D32" s="44"/>
      <c r="E32" s="44"/>
      <c r="F32" s="80" t="s">
        <v>73</v>
      </c>
      <c r="G32" s="79"/>
      <c r="H32" s="81"/>
      <c r="I32" s="81"/>
      <c r="J32" s="81"/>
      <c r="K32" s="74"/>
    </row>
    <row r="33" spans="2:11" s="21" customFormat="1" x14ac:dyDescent="0.25">
      <c r="B33" s="73"/>
      <c r="C33" s="79" t="s">
        <v>72</v>
      </c>
      <c r="D33" s="44"/>
      <c r="E33" s="44"/>
      <c r="F33" s="80" t="s">
        <v>73</v>
      </c>
      <c r="G33" s="81"/>
      <c r="H33" s="81"/>
      <c r="I33" s="81"/>
      <c r="J33" s="81"/>
      <c r="K33" s="74"/>
    </row>
    <row r="34" spans="2:11" ht="15.75" thickBot="1" x14ac:dyDescent="0.3">
      <c r="B34" s="75"/>
      <c r="C34" s="76"/>
      <c r="D34" s="76"/>
      <c r="E34" s="76"/>
      <c r="F34" s="95"/>
      <c r="G34" s="95"/>
      <c r="H34" s="95"/>
      <c r="I34" s="95"/>
      <c r="J34" s="95"/>
      <c r="K34" s="77"/>
    </row>
  </sheetData>
  <sheetProtection algorithmName="SHA-512" hashValue="S71/MPtNtuCl1sPl6R43120BPXDjZdQp9P2AK93nBOenmnXAdBiKED3ZbHw9M7bIeBE1zTaJqjOReeYZmNGGDg==" saltValue="YuV4xkeheuo6Iyax+6nQWg==" spinCount="100000" sheet="1" objects="1" scenarios="1"/>
  <mergeCells count="5">
    <mergeCell ref="C24:D24"/>
    <mergeCell ref="C22:D22"/>
    <mergeCell ref="G24:J24"/>
    <mergeCell ref="C27:J27"/>
    <mergeCell ref="C30:J30"/>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
  <sheetViews>
    <sheetView workbookViewId="0">
      <selection sqref="A1:D14"/>
    </sheetView>
  </sheetViews>
  <sheetFormatPr defaultRowHeight="15" x14ac:dyDescent="0.25"/>
  <cols>
    <col min="1" max="1" width="23.42578125" customWidth="1"/>
    <col min="2" max="2" width="25.5703125" customWidth="1"/>
    <col min="3" max="3" width="18.42578125" customWidth="1"/>
    <col min="4" max="4" width="18.85546875" customWidth="1"/>
  </cols>
  <sheetData>
    <row r="1" spans="1:4" x14ac:dyDescent="0.25">
      <c r="A1" s="160" t="s">
        <v>132</v>
      </c>
      <c r="B1" s="160" t="s">
        <v>133</v>
      </c>
      <c r="C1" s="160" t="s">
        <v>134</v>
      </c>
      <c r="D1" s="160" t="s">
        <v>135</v>
      </c>
    </row>
    <row r="2" spans="1:4" x14ac:dyDescent="0.25">
      <c r="A2" s="30"/>
      <c r="B2" s="30"/>
      <c r="C2" s="30"/>
      <c r="D2" s="30"/>
    </row>
    <row r="3" spans="1:4" x14ac:dyDescent="0.25">
      <c r="A3" s="30"/>
      <c r="B3" s="30"/>
      <c r="C3" s="30"/>
      <c r="D3" s="30"/>
    </row>
    <row r="4" spans="1:4" x14ac:dyDescent="0.25">
      <c r="A4" s="30"/>
      <c r="B4" s="30"/>
      <c r="C4" s="30"/>
      <c r="D4" s="30"/>
    </row>
    <row r="5" spans="1:4" x14ac:dyDescent="0.25">
      <c r="A5" s="30"/>
      <c r="B5" s="30"/>
      <c r="C5" s="30"/>
      <c r="D5" s="30"/>
    </row>
    <row r="6" spans="1:4" x14ac:dyDescent="0.25">
      <c r="A6" s="30"/>
      <c r="B6" s="30"/>
      <c r="C6" s="30"/>
      <c r="D6" s="30"/>
    </row>
    <row r="7" spans="1:4" x14ac:dyDescent="0.25">
      <c r="A7" s="30"/>
      <c r="B7" s="30"/>
      <c r="C7" s="30"/>
      <c r="D7" s="30"/>
    </row>
    <row r="8" spans="1:4" x14ac:dyDescent="0.25">
      <c r="A8" s="30"/>
      <c r="B8" s="30"/>
      <c r="C8" s="30"/>
      <c r="D8" s="30"/>
    </row>
    <row r="9" spans="1:4" x14ac:dyDescent="0.25">
      <c r="A9" s="30"/>
      <c r="B9" s="30"/>
      <c r="C9" s="30"/>
      <c r="D9" s="30"/>
    </row>
    <row r="10" spans="1:4" x14ac:dyDescent="0.25">
      <c r="A10" s="30"/>
      <c r="B10" s="30"/>
      <c r="C10" s="30"/>
      <c r="D10" s="30"/>
    </row>
    <row r="11" spans="1:4" x14ac:dyDescent="0.25">
      <c r="A11" s="30"/>
      <c r="B11" s="30"/>
      <c r="C11" s="30"/>
      <c r="D11" s="30"/>
    </row>
    <row r="12" spans="1:4" x14ac:dyDescent="0.25">
      <c r="A12" s="30"/>
      <c r="B12" s="30"/>
      <c r="C12" s="30"/>
      <c r="D12" s="30"/>
    </row>
    <row r="13" spans="1:4" x14ac:dyDescent="0.25">
      <c r="A13" s="30"/>
      <c r="B13" s="30"/>
      <c r="C13" s="30"/>
      <c r="D13" s="30"/>
    </row>
    <row r="14" spans="1:4" x14ac:dyDescent="0.25">
      <c r="A14" s="30"/>
      <c r="B14" s="30"/>
      <c r="C14" s="30"/>
      <c r="D14" s="3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39</vt:i4>
      </vt:variant>
    </vt:vector>
  </HeadingPairs>
  <TitlesOfParts>
    <vt:vector size="45" baseType="lpstr">
      <vt:lpstr>Introduction</vt:lpstr>
      <vt:lpstr>Competences Assessment</vt:lpstr>
      <vt:lpstr>Development Plan</vt:lpstr>
      <vt:lpstr>Next Year's Objectives</vt:lpstr>
      <vt:lpstr>Summary</vt:lpstr>
      <vt:lpstr>SBI</vt:lpstr>
      <vt:lpstr>ACC_Achievement</vt:lpstr>
      <vt:lpstr>ACC_Score</vt:lpstr>
      <vt:lpstr>C_M_Score</vt:lpstr>
      <vt:lpstr>Coaching_Achievement</vt:lpstr>
      <vt:lpstr>Coaching_Score</vt:lpstr>
      <vt:lpstr>Controlling_Achievement</vt:lpstr>
      <vt:lpstr>External_Achievement</vt:lpstr>
      <vt:lpstr>External_Internal_Score</vt:lpstr>
      <vt:lpstr>OA_Achievement</vt:lpstr>
      <vt:lpstr>OAA</vt:lpstr>
      <vt:lpstr>OAAchievement</vt:lpstr>
      <vt:lpstr>Org_A_Score</vt:lpstr>
      <vt:lpstr>Org_Awareness</vt:lpstr>
      <vt:lpstr>ORG_SUM</vt:lpstr>
      <vt:lpstr>P_D_M_SUM</vt:lpstr>
      <vt:lpstr>P_D_Score</vt:lpstr>
      <vt:lpstr>P_M_Achievement</vt:lpstr>
      <vt:lpstr>P_M_Score</vt:lpstr>
      <vt:lpstr>P_M_Sum</vt:lpstr>
      <vt:lpstr>P_O_Achievement</vt:lpstr>
      <vt:lpstr>P_O_Score</vt:lpstr>
      <vt:lpstr>P_O_Sum</vt:lpstr>
      <vt:lpstr>PDA</vt:lpstr>
      <vt:lpstr>PDAchievement</vt:lpstr>
      <vt:lpstr>People_Management</vt:lpstr>
      <vt:lpstr>Planning_Organizaing</vt:lpstr>
      <vt:lpstr>POA</vt:lpstr>
      <vt:lpstr>POAchievement</vt:lpstr>
      <vt:lpstr>PS_DM</vt:lpstr>
      <vt:lpstr>PS_DM\</vt:lpstr>
      <vt:lpstr>Q_F_Achievement</vt:lpstr>
      <vt:lpstr>Q_F_Score</vt:lpstr>
      <vt:lpstr>R_O_Achievement</vt:lpstr>
      <vt:lpstr>R_O_Score</vt:lpstr>
      <vt:lpstr>R_O_Sum</vt:lpstr>
      <vt:lpstr>Result_Orientation</vt:lpstr>
      <vt:lpstr>ResultAchievement</vt:lpstr>
      <vt:lpstr>ROA</vt:lpstr>
      <vt:lpstr>ROAchievement</vt:lpstr>
    </vt:vector>
  </TitlesOfParts>
  <Company>raya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Amira M Elebrashy</dc:creator>
  <cp:lastModifiedBy>Rania Gamal</cp:lastModifiedBy>
  <dcterms:created xsi:type="dcterms:W3CDTF">2015-02-01T19:10:09Z</dcterms:created>
  <dcterms:modified xsi:type="dcterms:W3CDTF">2020-10-25T09:58:52Z</dcterms:modified>
</cp:coreProperties>
</file>